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pmizukoshi-my.sharepoint.com/personal/makoto_spmizukoshi_onmicrosoft_com/Documents/会社関係-2/水越設備テンプレ作成/テンプレファイル/アップロードファイル/"/>
    </mc:Choice>
  </mc:AlternateContent>
  <xr:revisionPtr revIDLastSave="0" documentId="8_{29678AD0-EEBF-41C3-ACBF-1CC1BBB25A79}" xr6:coauthVersionLast="47" xr6:coauthVersionMax="47" xr10:uidLastSave="{00000000-0000-0000-0000-000000000000}"/>
  <bookViews>
    <workbookView xWindow="120" yWindow="390" windowWidth="28680" windowHeight="15180" tabRatio="500" activeTab="6" xr2:uid="{00000000-000D-0000-FFFF-FFFF00000000}"/>
  </bookViews>
  <sheets>
    <sheet name="読んで使い方" sheetId="1" r:id="rId1"/>
    <sheet name="商品マスタ" sheetId="2" r:id="rId2"/>
    <sheet name="在庫一覧" sheetId="3" r:id="rId3"/>
    <sheet name="入出庫履歴" sheetId="4" r:id="rId4"/>
    <sheet name="棚卸し記録" sheetId="5" r:id="rId5"/>
    <sheet name="現場別使用量" sheetId="6" r:id="rId6"/>
    <sheet name="検索" sheetId="7"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25" i="7" l="1"/>
  <c r="C24" i="7"/>
  <c r="C23" i="7"/>
  <c r="C22" i="7"/>
  <c r="C21" i="7"/>
  <c r="C20" i="7"/>
  <c r="C19" i="7"/>
  <c r="C15" i="7"/>
  <c r="C14" i="7"/>
  <c r="C13" i="7"/>
  <c r="C12" i="7"/>
  <c r="C11" i="7"/>
  <c r="C10" i="7"/>
  <c r="C9" i="7"/>
  <c r="C8" i="7"/>
  <c r="C7" i="7"/>
  <c r="E37" i="6"/>
  <c r="D37" i="6"/>
  <c r="C37" i="6"/>
  <c r="E36" i="6"/>
  <c r="D36" i="6"/>
  <c r="C36" i="6"/>
  <c r="E35" i="6"/>
  <c r="D35" i="6"/>
  <c r="C35" i="6"/>
  <c r="E34" i="6"/>
  <c r="D34" i="6"/>
  <c r="C34" i="6"/>
  <c r="E33" i="6"/>
  <c r="D33" i="6"/>
  <c r="C33" i="6"/>
  <c r="E32" i="6"/>
  <c r="D32" i="6"/>
  <c r="C32" i="6"/>
  <c r="E31" i="6"/>
  <c r="D31" i="6"/>
  <c r="C31" i="6"/>
  <c r="E30" i="6"/>
  <c r="D30" i="6"/>
  <c r="C30" i="6"/>
  <c r="E29" i="6"/>
  <c r="D29" i="6"/>
  <c r="C29" i="6"/>
  <c r="E28" i="6"/>
  <c r="D28" i="6"/>
  <c r="C28" i="6"/>
  <c r="E27" i="6"/>
  <c r="D27" i="6"/>
  <c r="C27" i="6"/>
  <c r="E26" i="6"/>
  <c r="D26" i="6"/>
  <c r="C26" i="6"/>
  <c r="E25" i="6"/>
  <c r="D25" i="6"/>
  <c r="C25" i="6"/>
  <c r="E24" i="6"/>
  <c r="D24" i="6"/>
  <c r="C24" i="6"/>
  <c r="E23" i="6"/>
  <c r="D23" i="6"/>
  <c r="C23" i="6"/>
  <c r="E22" i="6"/>
  <c r="D22" i="6"/>
  <c r="C22" i="6"/>
  <c r="E21" i="6"/>
  <c r="D21" i="6"/>
  <c r="C21" i="6"/>
  <c r="E20" i="6"/>
  <c r="D20" i="6"/>
  <c r="C20" i="6"/>
  <c r="E19" i="6"/>
  <c r="D19" i="6"/>
  <c r="C19" i="6"/>
  <c r="E18" i="6"/>
  <c r="D18" i="6"/>
  <c r="C18" i="6"/>
  <c r="E17" i="6"/>
  <c r="D17" i="6"/>
  <c r="C17" i="6"/>
  <c r="E16" i="6"/>
  <c r="D16" i="6"/>
  <c r="C16" i="6"/>
  <c r="E15" i="6"/>
  <c r="D15" i="6"/>
  <c r="C15" i="6"/>
  <c r="E14" i="6"/>
  <c r="D14" i="6"/>
  <c r="C14" i="6"/>
  <c r="E13" i="6"/>
  <c r="D13" i="6"/>
  <c r="C13" i="6"/>
  <c r="E12" i="6"/>
  <c r="D12" i="6"/>
  <c r="C12" i="6"/>
  <c r="E11" i="6"/>
  <c r="D11" i="6"/>
  <c r="C11" i="6"/>
  <c r="E10" i="6"/>
  <c r="E39" i="6" s="1"/>
  <c r="D10" i="6"/>
  <c r="C10" i="6"/>
  <c r="E9" i="6"/>
  <c r="D9" i="6"/>
  <c r="C9" i="6"/>
  <c r="E8" i="6"/>
  <c r="D8" i="6"/>
  <c r="D39" i="6" s="1"/>
  <c r="C8" i="6"/>
  <c r="C39" i="6" s="1"/>
  <c r="F39" i="5"/>
  <c r="I39" i="5" s="1"/>
  <c r="E39" i="5"/>
  <c r="D39" i="5"/>
  <c r="C39" i="5"/>
  <c r="F38" i="5"/>
  <c r="H38" i="5" s="1"/>
  <c r="E38" i="5"/>
  <c r="D38" i="5"/>
  <c r="C38" i="5"/>
  <c r="N37" i="5"/>
  <c r="L37" i="5"/>
  <c r="K37" i="5"/>
  <c r="F37" i="5"/>
  <c r="O37" i="5" s="1"/>
  <c r="E37" i="5"/>
  <c r="D37" i="5"/>
  <c r="C37" i="5"/>
  <c r="O36" i="5"/>
  <c r="N36" i="5"/>
  <c r="L36" i="5"/>
  <c r="K36" i="5"/>
  <c r="I36" i="5"/>
  <c r="H36" i="5"/>
  <c r="F36" i="5"/>
  <c r="E36" i="5"/>
  <c r="D36" i="5"/>
  <c r="C36" i="5"/>
  <c r="F35" i="5"/>
  <c r="O35" i="5" s="1"/>
  <c r="E35" i="5"/>
  <c r="D35" i="5"/>
  <c r="C35" i="5"/>
  <c r="O34" i="5"/>
  <c r="N34" i="5"/>
  <c r="L34" i="5"/>
  <c r="K34" i="5"/>
  <c r="I34" i="5"/>
  <c r="H34" i="5"/>
  <c r="F34" i="5"/>
  <c r="E34" i="5"/>
  <c r="D34" i="5"/>
  <c r="C34" i="5"/>
  <c r="F33" i="5"/>
  <c r="K33" i="5" s="1"/>
  <c r="E33" i="5"/>
  <c r="D33" i="5"/>
  <c r="C33" i="5"/>
  <c r="O32" i="5"/>
  <c r="N32" i="5"/>
  <c r="F32" i="5"/>
  <c r="L32" i="5" s="1"/>
  <c r="E32" i="5"/>
  <c r="D32" i="5"/>
  <c r="C32" i="5"/>
  <c r="F31" i="5"/>
  <c r="I31" i="5" s="1"/>
  <c r="E31" i="5"/>
  <c r="D31" i="5"/>
  <c r="C31" i="5"/>
  <c r="F30" i="5"/>
  <c r="H30" i="5" s="1"/>
  <c r="E30" i="5"/>
  <c r="D30" i="5"/>
  <c r="C30" i="5"/>
  <c r="N29" i="5"/>
  <c r="L29" i="5"/>
  <c r="K29" i="5"/>
  <c r="F29" i="5"/>
  <c r="O29" i="5" s="1"/>
  <c r="E29" i="5"/>
  <c r="D29" i="5"/>
  <c r="C29" i="5"/>
  <c r="O28" i="5"/>
  <c r="N28" i="5"/>
  <c r="L28" i="5"/>
  <c r="K28" i="5"/>
  <c r="I28" i="5"/>
  <c r="H28" i="5"/>
  <c r="F28" i="5"/>
  <c r="E28" i="5"/>
  <c r="D28" i="5"/>
  <c r="C28" i="5"/>
  <c r="F27" i="5"/>
  <c r="O27" i="5" s="1"/>
  <c r="E27" i="5"/>
  <c r="D27" i="5"/>
  <c r="C27" i="5"/>
  <c r="O26" i="5"/>
  <c r="N26" i="5"/>
  <c r="L26" i="5"/>
  <c r="K26" i="5"/>
  <c r="I26" i="5"/>
  <c r="H26" i="5"/>
  <c r="F26" i="5"/>
  <c r="E26" i="5"/>
  <c r="D26" i="5"/>
  <c r="C26" i="5"/>
  <c r="F25" i="5"/>
  <c r="H25" i="5" s="1"/>
  <c r="E25" i="5"/>
  <c r="D25" i="5"/>
  <c r="C25" i="5"/>
  <c r="O24" i="5"/>
  <c r="N24" i="5"/>
  <c r="F24" i="5"/>
  <c r="L24" i="5" s="1"/>
  <c r="E24" i="5"/>
  <c r="D24" i="5"/>
  <c r="C24" i="5"/>
  <c r="F23" i="5"/>
  <c r="I23" i="5" s="1"/>
  <c r="E23" i="5"/>
  <c r="D23" i="5"/>
  <c r="C23" i="5"/>
  <c r="F22" i="5"/>
  <c r="O22" i="5" s="1"/>
  <c r="E22" i="5"/>
  <c r="D22" i="5"/>
  <c r="C22" i="5"/>
  <c r="N21" i="5"/>
  <c r="L21" i="5"/>
  <c r="K21" i="5"/>
  <c r="F21" i="5"/>
  <c r="O21" i="5" s="1"/>
  <c r="E21" i="5"/>
  <c r="D21" i="5"/>
  <c r="C21" i="5"/>
  <c r="O20" i="5"/>
  <c r="N20" i="5"/>
  <c r="L20" i="5"/>
  <c r="K20" i="5"/>
  <c r="I20" i="5"/>
  <c r="H20" i="5"/>
  <c r="F20" i="5"/>
  <c r="E20" i="5"/>
  <c r="D20" i="5"/>
  <c r="C20" i="5"/>
  <c r="F19" i="5"/>
  <c r="O19" i="5" s="1"/>
  <c r="E19" i="5"/>
  <c r="D19" i="5"/>
  <c r="C19" i="5"/>
  <c r="O18" i="5"/>
  <c r="N18" i="5"/>
  <c r="L18" i="5"/>
  <c r="K18" i="5"/>
  <c r="I18" i="5"/>
  <c r="H18" i="5"/>
  <c r="F18" i="5"/>
  <c r="E18" i="5"/>
  <c r="D18" i="5"/>
  <c r="C18" i="5"/>
  <c r="F17" i="5"/>
  <c r="I17" i="5" s="1"/>
  <c r="E17" i="5"/>
  <c r="D17" i="5"/>
  <c r="C17" i="5"/>
  <c r="O16" i="5"/>
  <c r="N16" i="5"/>
  <c r="F16" i="5"/>
  <c r="L16" i="5" s="1"/>
  <c r="E16" i="5"/>
  <c r="D16" i="5"/>
  <c r="C16" i="5"/>
  <c r="F15" i="5"/>
  <c r="I15" i="5" s="1"/>
  <c r="E15" i="5"/>
  <c r="D15" i="5"/>
  <c r="C15" i="5"/>
  <c r="F14" i="5"/>
  <c r="O14" i="5" s="1"/>
  <c r="E14" i="5"/>
  <c r="D14" i="5"/>
  <c r="C14" i="5"/>
  <c r="N13" i="5"/>
  <c r="L13" i="5"/>
  <c r="K13" i="5"/>
  <c r="F13" i="5"/>
  <c r="O13" i="5" s="1"/>
  <c r="E13" i="5"/>
  <c r="D13" i="5"/>
  <c r="C13" i="5"/>
  <c r="O12" i="5"/>
  <c r="N12" i="5"/>
  <c r="L12" i="5"/>
  <c r="K12" i="5"/>
  <c r="I12" i="5"/>
  <c r="H12" i="5"/>
  <c r="F12" i="5"/>
  <c r="E12" i="5"/>
  <c r="D12" i="5"/>
  <c r="C12" i="5"/>
  <c r="F11" i="5"/>
  <c r="O11" i="5" s="1"/>
  <c r="E11" i="5"/>
  <c r="D11" i="5"/>
  <c r="C11" i="5"/>
  <c r="O10" i="5"/>
  <c r="N10" i="5"/>
  <c r="L10" i="5"/>
  <c r="K10" i="5"/>
  <c r="I10" i="5"/>
  <c r="H10" i="5"/>
  <c r="F10" i="5"/>
  <c r="E10" i="5"/>
  <c r="D10" i="5"/>
  <c r="C10" i="5"/>
  <c r="K109" i="4"/>
  <c r="I107" i="4"/>
  <c r="J107" i="4" s="1"/>
  <c r="H107" i="4"/>
  <c r="F107" i="4"/>
  <c r="I106" i="4"/>
  <c r="J106" i="4" s="1"/>
  <c r="H106" i="4"/>
  <c r="F106" i="4"/>
  <c r="I105" i="4"/>
  <c r="J105" i="4" s="1"/>
  <c r="H105" i="4"/>
  <c r="F105" i="4"/>
  <c r="I104" i="4"/>
  <c r="J104" i="4" s="1"/>
  <c r="H104" i="4"/>
  <c r="F104" i="4"/>
  <c r="I103" i="4"/>
  <c r="J103" i="4" s="1"/>
  <c r="H103" i="4"/>
  <c r="F103" i="4"/>
  <c r="I102" i="4"/>
  <c r="J102" i="4" s="1"/>
  <c r="H102" i="4"/>
  <c r="F102" i="4"/>
  <c r="I101" i="4"/>
  <c r="J101" i="4" s="1"/>
  <c r="H101" i="4"/>
  <c r="F101" i="4"/>
  <c r="I100" i="4"/>
  <c r="J100" i="4" s="1"/>
  <c r="H100" i="4"/>
  <c r="F100" i="4"/>
  <c r="I99" i="4"/>
  <c r="J99" i="4" s="1"/>
  <c r="H99" i="4"/>
  <c r="F99" i="4"/>
  <c r="I98" i="4"/>
  <c r="J98" i="4" s="1"/>
  <c r="H98" i="4"/>
  <c r="F98" i="4"/>
  <c r="I97" i="4"/>
  <c r="J97" i="4" s="1"/>
  <c r="H97" i="4"/>
  <c r="F97" i="4"/>
  <c r="I96" i="4"/>
  <c r="J96" i="4" s="1"/>
  <c r="H96" i="4"/>
  <c r="F96" i="4"/>
  <c r="I95" i="4"/>
  <c r="J95" i="4" s="1"/>
  <c r="H95" i="4"/>
  <c r="F95" i="4"/>
  <c r="I94" i="4"/>
  <c r="J94" i="4" s="1"/>
  <c r="H94" i="4"/>
  <c r="F94" i="4"/>
  <c r="I93" i="4"/>
  <c r="J93" i="4" s="1"/>
  <c r="H93" i="4"/>
  <c r="F93" i="4"/>
  <c r="I92" i="4"/>
  <c r="J92" i="4" s="1"/>
  <c r="H92" i="4"/>
  <c r="F92" i="4"/>
  <c r="I91" i="4"/>
  <c r="J91" i="4" s="1"/>
  <c r="H91" i="4"/>
  <c r="F91" i="4"/>
  <c r="I90" i="4"/>
  <c r="J90" i="4" s="1"/>
  <c r="H90" i="4"/>
  <c r="F90" i="4"/>
  <c r="I89" i="4"/>
  <c r="J89" i="4" s="1"/>
  <c r="H89" i="4"/>
  <c r="F89" i="4"/>
  <c r="I88" i="4"/>
  <c r="J88" i="4" s="1"/>
  <c r="H88" i="4"/>
  <c r="F88" i="4"/>
  <c r="I87" i="4"/>
  <c r="J87" i="4" s="1"/>
  <c r="H87" i="4"/>
  <c r="F87" i="4"/>
  <c r="I86" i="4"/>
  <c r="J86" i="4" s="1"/>
  <c r="H86" i="4"/>
  <c r="F86" i="4"/>
  <c r="I85" i="4"/>
  <c r="J85" i="4" s="1"/>
  <c r="H85" i="4"/>
  <c r="F85" i="4"/>
  <c r="I84" i="4"/>
  <c r="J84" i="4" s="1"/>
  <c r="H84" i="4"/>
  <c r="F84" i="4"/>
  <c r="I83" i="4"/>
  <c r="J83" i="4" s="1"/>
  <c r="H83" i="4"/>
  <c r="F83" i="4"/>
  <c r="I82" i="4"/>
  <c r="J82" i="4" s="1"/>
  <c r="H82" i="4"/>
  <c r="F82" i="4"/>
  <c r="I81" i="4"/>
  <c r="J81" i="4" s="1"/>
  <c r="H81" i="4"/>
  <c r="F81" i="4"/>
  <c r="I80" i="4"/>
  <c r="J80" i="4" s="1"/>
  <c r="H80" i="4"/>
  <c r="F80" i="4"/>
  <c r="I79" i="4"/>
  <c r="J79" i="4" s="1"/>
  <c r="H79" i="4"/>
  <c r="F79" i="4"/>
  <c r="I78" i="4"/>
  <c r="J78" i="4" s="1"/>
  <c r="H78" i="4"/>
  <c r="F78" i="4"/>
  <c r="I77" i="4"/>
  <c r="J77" i="4" s="1"/>
  <c r="H77" i="4"/>
  <c r="F77" i="4"/>
  <c r="I76" i="4"/>
  <c r="J76" i="4" s="1"/>
  <c r="H76" i="4"/>
  <c r="F76" i="4"/>
  <c r="I75" i="4"/>
  <c r="J75" i="4" s="1"/>
  <c r="H75" i="4"/>
  <c r="F75" i="4"/>
  <c r="I74" i="4"/>
  <c r="J74" i="4" s="1"/>
  <c r="H74" i="4"/>
  <c r="F74" i="4"/>
  <c r="I73" i="4"/>
  <c r="J73" i="4" s="1"/>
  <c r="H73" i="4"/>
  <c r="F73" i="4"/>
  <c r="I72" i="4"/>
  <c r="J72" i="4" s="1"/>
  <c r="H72" i="4"/>
  <c r="F72" i="4"/>
  <c r="I71" i="4"/>
  <c r="J71" i="4" s="1"/>
  <c r="H71" i="4"/>
  <c r="F71" i="4"/>
  <c r="I70" i="4"/>
  <c r="J70" i="4" s="1"/>
  <c r="H70" i="4"/>
  <c r="F70" i="4"/>
  <c r="I69" i="4"/>
  <c r="J69" i="4" s="1"/>
  <c r="H69" i="4"/>
  <c r="F69" i="4"/>
  <c r="I68" i="4"/>
  <c r="J68" i="4" s="1"/>
  <c r="H68" i="4"/>
  <c r="F68" i="4"/>
  <c r="I67" i="4"/>
  <c r="J67" i="4" s="1"/>
  <c r="H67" i="4"/>
  <c r="F67" i="4"/>
  <c r="I66" i="4"/>
  <c r="J66" i="4" s="1"/>
  <c r="H66" i="4"/>
  <c r="F66" i="4"/>
  <c r="I65" i="4"/>
  <c r="J65" i="4" s="1"/>
  <c r="H65" i="4"/>
  <c r="F65" i="4"/>
  <c r="I64" i="4"/>
  <c r="J64" i="4" s="1"/>
  <c r="H64" i="4"/>
  <c r="F64" i="4"/>
  <c r="I63" i="4"/>
  <c r="J63" i="4" s="1"/>
  <c r="H63" i="4"/>
  <c r="F63" i="4"/>
  <c r="I62" i="4"/>
  <c r="J62" i="4" s="1"/>
  <c r="H62" i="4"/>
  <c r="F62" i="4"/>
  <c r="I61" i="4"/>
  <c r="J61" i="4" s="1"/>
  <c r="H61" i="4"/>
  <c r="F61" i="4"/>
  <c r="I60" i="4"/>
  <c r="J60" i="4" s="1"/>
  <c r="H60" i="4"/>
  <c r="F60" i="4"/>
  <c r="I59" i="4"/>
  <c r="J59" i="4" s="1"/>
  <c r="H59" i="4"/>
  <c r="F59" i="4"/>
  <c r="I58" i="4"/>
  <c r="J58" i="4" s="1"/>
  <c r="H58" i="4"/>
  <c r="F58" i="4"/>
  <c r="I57" i="4"/>
  <c r="J57" i="4" s="1"/>
  <c r="H57" i="4"/>
  <c r="F57" i="4"/>
  <c r="I56" i="4"/>
  <c r="J56" i="4" s="1"/>
  <c r="H56" i="4"/>
  <c r="F56" i="4"/>
  <c r="I55" i="4"/>
  <c r="J55" i="4" s="1"/>
  <c r="H55" i="4"/>
  <c r="F55" i="4"/>
  <c r="I54" i="4"/>
  <c r="J54" i="4" s="1"/>
  <c r="H54" i="4"/>
  <c r="F54" i="4"/>
  <c r="I53" i="4"/>
  <c r="J53" i="4" s="1"/>
  <c r="H53" i="4"/>
  <c r="F53" i="4"/>
  <c r="I52" i="4"/>
  <c r="J52" i="4" s="1"/>
  <c r="H52" i="4"/>
  <c r="F52" i="4"/>
  <c r="I51" i="4"/>
  <c r="J51" i="4" s="1"/>
  <c r="H51" i="4"/>
  <c r="F51" i="4"/>
  <c r="I50" i="4"/>
  <c r="J50" i="4" s="1"/>
  <c r="H50" i="4"/>
  <c r="F50" i="4"/>
  <c r="I49" i="4"/>
  <c r="J49" i="4" s="1"/>
  <c r="H49" i="4"/>
  <c r="F49" i="4"/>
  <c r="I48" i="4"/>
  <c r="J48" i="4" s="1"/>
  <c r="H48" i="4"/>
  <c r="F48" i="4"/>
  <c r="I47" i="4"/>
  <c r="J47" i="4" s="1"/>
  <c r="H47" i="4"/>
  <c r="F47" i="4"/>
  <c r="I46" i="4"/>
  <c r="J46" i="4" s="1"/>
  <c r="H46" i="4"/>
  <c r="F46" i="4"/>
  <c r="I45" i="4"/>
  <c r="J45" i="4" s="1"/>
  <c r="H45" i="4"/>
  <c r="F45" i="4"/>
  <c r="I44" i="4"/>
  <c r="J44" i="4" s="1"/>
  <c r="H44" i="4"/>
  <c r="F44" i="4"/>
  <c r="I43" i="4"/>
  <c r="J43" i="4" s="1"/>
  <c r="H43" i="4"/>
  <c r="F43" i="4"/>
  <c r="I42" i="4"/>
  <c r="J42" i="4" s="1"/>
  <c r="H42" i="4"/>
  <c r="F42" i="4"/>
  <c r="I41" i="4"/>
  <c r="J41" i="4" s="1"/>
  <c r="H41" i="4"/>
  <c r="F41" i="4"/>
  <c r="I40" i="4"/>
  <c r="J40" i="4" s="1"/>
  <c r="H40" i="4"/>
  <c r="F40" i="4"/>
  <c r="I39" i="4"/>
  <c r="J39" i="4" s="1"/>
  <c r="H39" i="4"/>
  <c r="F39" i="4"/>
  <c r="I38" i="4"/>
  <c r="J38" i="4" s="1"/>
  <c r="H38" i="4"/>
  <c r="F38" i="4"/>
  <c r="I37" i="4"/>
  <c r="J37" i="4" s="1"/>
  <c r="H37" i="4"/>
  <c r="F37" i="4"/>
  <c r="I36" i="4"/>
  <c r="J36" i="4" s="1"/>
  <c r="H36" i="4"/>
  <c r="F36" i="4"/>
  <c r="I35" i="4"/>
  <c r="J35" i="4" s="1"/>
  <c r="H35" i="4"/>
  <c r="F35" i="4"/>
  <c r="I34" i="4"/>
  <c r="J34" i="4" s="1"/>
  <c r="H34" i="4"/>
  <c r="F34" i="4"/>
  <c r="I33" i="4"/>
  <c r="J33" i="4" s="1"/>
  <c r="H33" i="4"/>
  <c r="F33" i="4"/>
  <c r="I32" i="4"/>
  <c r="J32" i="4" s="1"/>
  <c r="H32" i="4"/>
  <c r="F32" i="4"/>
  <c r="I31" i="4"/>
  <c r="J31" i="4" s="1"/>
  <c r="H31" i="4"/>
  <c r="F31" i="4"/>
  <c r="I30" i="4"/>
  <c r="J30" i="4" s="1"/>
  <c r="H30" i="4"/>
  <c r="F30" i="4"/>
  <c r="I29" i="4"/>
  <c r="J29" i="4" s="1"/>
  <c r="H29" i="4"/>
  <c r="F29" i="4"/>
  <c r="I28" i="4"/>
  <c r="J28" i="4" s="1"/>
  <c r="H28" i="4"/>
  <c r="F28" i="4"/>
  <c r="I27" i="4"/>
  <c r="J27" i="4" s="1"/>
  <c r="H27" i="4"/>
  <c r="F27" i="4"/>
  <c r="I26" i="4"/>
  <c r="J26" i="4" s="1"/>
  <c r="H26" i="4"/>
  <c r="F26" i="4"/>
  <c r="I25" i="4"/>
  <c r="J25" i="4" s="1"/>
  <c r="H25" i="4"/>
  <c r="F25" i="4"/>
  <c r="I24" i="4"/>
  <c r="J24" i="4" s="1"/>
  <c r="H24" i="4"/>
  <c r="F24" i="4"/>
  <c r="I23" i="4"/>
  <c r="J23" i="4" s="1"/>
  <c r="H23" i="4"/>
  <c r="F23" i="4"/>
  <c r="I22" i="4"/>
  <c r="J22" i="4" s="1"/>
  <c r="H22" i="4"/>
  <c r="F22" i="4"/>
  <c r="I21" i="4"/>
  <c r="J21" i="4" s="1"/>
  <c r="H21" i="4"/>
  <c r="F21" i="4"/>
  <c r="I20" i="4"/>
  <c r="J20" i="4" s="1"/>
  <c r="H20" i="4"/>
  <c r="F20" i="4"/>
  <c r="I19" i="4"/>
  <c r="J19" i="4" s="1"/>
  <c r="H19" i="4"/>
  <c r="F19" i="4"/>
  <c r="I18" i="4"/>
  <c r="J18" i="4" s="1"/>
  <c r="H18" i="4"/>
  <c r="F18" i="4"/>
  <c r="I17" i="4"/>
  <c r="J17" i="4" s="1"/>
  <c r="H17" i="4"/>
  <c r="F17" i="4"/>
  <c r="I16" i="4"/>
  <c r="J16" i="4" s="1"/>
  <c r="H16" i="4"/>
  <c r="F16" i="4"/>
  <c r="I15" i="4"/>
  <c r="J15" i="4" s="1"/>
  <c r="H15" i="4"/>
  <c r="F15" i="4"/>
  <c r="I14" i="4"/>
  <c r="J14" i="4" s="1"/>
  <c r="H14" i="4"/>
  <c r="F14" i="4"/>
  <c r="I13" i="4"/>
  <c r="J13" i="4" s="1"/>
  <c r="H13" i="4"/>
  <c r="F13" i="4"/>
  <c r="I12" i="4"/>
  <c r="J12" i="4" s="1"/>
  <c r="H12" i="4"/>
  <c r="F12" i="4"/>
  <c r="I11" i="4"/>
  <c r="J11" i="4" s="1"/>
  <c r="H11" i="4"/>
  <c r="F11" i="4"/>
  <c r="I10" i="4"/>
  <c r="J10" i="4" s="1"/>
  <c r="H10" i="4"/>
  <c r="F10" i="4"/>
  <c r="I9" i="4"/>
  <c r="J9" i="4" s="1"/>
  <c r="H9" i="4"/>
  <c r="F9" i="4"/>
  <c r="I8" i="4"/>
  <c r="J8" i="4" s="1"/>
  <c r="H8" i="4"/>
  <c r="F8" i="4"/>
  <c r="K62" i="3"/>
  <c r="J62" i="3"/>
  <c r="I62" i="3"/>
  <c r="H62" i="3"/>
  <c r="G62" i="3"/>
  <c r="O60" i="3"/>
  <c r="N60" i="3"/>
  <c r="M60" i="3"/>
  <c r="L60" i="3"/>
  <c r="F60" i="3"/>
  <c r="E60" i="3"/>
  <c r="D60" i="3"/>
  <c r="C60" i="3"/>
  <c r="N59" i="3"/>
  <c r="M59" i="3"/>
  <c r="L59" i="3"/>
  <c r="F59" i="3"/>
  <c r="O59" i="3" s="1"/>
  <c r="E59" i="3"/>
  <c r="D59" i="3"/>
  <c r="C59" i="3"/>
  <c r="O58" i="3"/>
  <c r="N58" i="3"/>
  <c r="M58" i="3"/>
  <c r="L58" i="3"/>
  <c r="F58" i="3"/>
  <c r="E58" i="3"/>
  <c r="D58" i="3"/>
  <c r="C58" i="3"/>
  <c r="N57" i="3"/>
  <c r="M57" i="3"/>
  <c r="L57" i="3"/>
  <c r="F57" i="3"/>
  <c r="O57" i="3" s="1"/>
  <c r="E57" i="3"/>
  <c r="D57" i="3"/>
  <c r="C57" i="3"/>
  <c r="O56" i="3"/>
  <c r="N56" i="3"/>
  <c r="M56" i="3"/>
  <c r="L56" i="3"/>
  <c r="F56" i="3"/>
  <c r="E56" i="3"/>
  <c r="D56" i="3"/>
  <c r="C56" i="3"/>
  <c r="N55" i="3"/>
  <c r="M55" i="3"/>
  <c r="L55" i="3"/>
  <c r="F55" i="3"/>
  <c r="O55" i="3" s="1"/>
  <c r="E55" i="3"/>
  <c r="D55" i="3"/>
  <c r="C55" i="3"/>
  <c r="O54" i="3"/>
  <c r="N54" i="3"/>
  <c r="M54" i="3"/>
  <c r="L54" i="3"/>
  <c r="F54" i="3"/>
  <c r="E54" i="3"/>
  <c r="D54" i="3"/>
  <c r="C54" i="3"/>
  <c r="N53" i="3"/>
  <c r="M53" i="3"/>
  <c r="L53" i="3"/>
  <c r="F53" i="3"/>
  <c r="O53" i="3" s="1"/>
  <c r="E53" i="3"/>
  <c r="D53" i="3"/>
  <c r="C53" i="3"/>
  <c r="O52" i="3"/>
  <c r="N52" i="3"/>
  <c r="M52" i="3"/>
  <c r="L52" i="3"/>
  <c r="F52" i="3"/>
  <c r="E52" i="3"/>
  <c r="D52" i="3"/>
  <c r="C52" i="3"/>
  <c r="N51" i="3"/>
  <c r="M51" i="3"/>
  <c r="L51" i="3"/>
  <c r="F51" i="3"/>
  <c r="O51" i="3" s="1"/>
  <c r="E51" i="3"/>
  <c r="D51" i="3"/>
  <c r="C51" i="3"/>
  <c r="O50" i="3"/>
  <c r="N50" i="3"/>
  <c r="M50" i="3"/>
  <c r="L50" i="3"/>
  <c r="F50" i="3"/>
  <c r="E50" i="3"/>
  <c r="D50" i="3"/>
  <c r="C50" i="3"/>
  <c r="N49" i="3"/>
  <c r="M49" i="3"/>
  <c r="L49" i="3"/>
  <c r="F49" i="3"/>
  <c r="O49" i="3" s="1"/>
  <c r="E49" i="3"/>
  <c r="D49" i="3"/>
  <c r="C49" i="3"/>
  <c r="O48" i="3"/>
  <c r="N48" i="3"/>
  <c r="M48" i="3"/>
  <c r="L48" i="3"/>
  <c r="F48" i="3"/>
  <c r="E48" i="3"/>
  <c r="D48" i="3"/>
  <c r="C48" i="3"/>
  <c r="N47" i="3"/>
  <c r="M47" i="3"/>
  <c r="L47" i="3"/>
  <c r="F47" i="3"/>
  <c r="O47" i="3" s="1"/>
  <c r="E47" i="3"/>
  <c r="D47" i="3"/>
  <c r="C47" i="3"/>
  <c r="O46" i="3"/>
  <c r="N46" i="3"/>
  <c r="M46" i="3"/>
  <c r="L46" i="3"/>
  <c r="F46" i="3"/>
  <c r="E46" i="3"/>
  <c r="D46" i="3"/>
  <c r="C46" i="3"/>
  <c r="N45" i="3"/>
  <c r="M45" i="3"/>
  <c r="L45" i="3"/>
  <c r="F45" i="3"/>
  <c r="O45" i="3" s="1"/>
  <c r="E45" i="3"/>
  <c r="D45" i="3"/>
  <c r="C45" i="3"/>
  <c r="O44" i="3"/>
  <c r="N44" i="3"/>
  <c r="M44" i="3"/>
  <c r="L44" i="3"/>
  <c r="F44" i="3"/>
  <c r="E44" i="3"/>
  <c r="D44" i="3"/>
  <c r="C44" i="3"/>
  <c r="N43" i="3"/>
  <c r="M43" i="3"/>
  <c r="L43" i="3"/>
  <c r="F43" i="3"/>
  <c r="O43" i="3" s="1"/>
  <c r="E43" i="3"/>
  <c r="D43" i="3"/>
  <c r="C43" i="3"/>
  <c r="O42" i="3"/>
  <c r="N42" i="3"/>
  <c r="M42" i="3"/>
  <c r="L42" i="3"/>
  <c r="F42" i="3"/>
  <c r="E42" i="3"/>
  <c r="D42" i="3"/>
  <c r="C42" i="3"/>
  <c r="N41" i="3"/>
  <c r="M41" i="3"/>
  <c r="L41" i="3"/>
  <c r="F41" i="3"/>
  <c r="O41" i="3" s="1"/>
  <c r="E41" i="3"/>
  <c r="D41" i="3"/>
  <c r="C41" i="3"/>
  <c r="O40" i="3"/>
  <c r="N40" i="3"/>
  <c r="M40" i="3"/>
  <c r="L40" i="3"/>
  <c r="F40" i="3"/>
  <c r="E40" i="3"/>
  <c r="D40" i="3"/>
  <c r="C40" i="3"/>
  <c r="N39" i="3"/>
  <c r="M39" i="3"/>
  <c r="L39" i="3"/>
  <c r="F39" i="3"/>
  <c r="O39" i="3" s="1"/>
  <c r="E39" i="3"/>
  <c r="D39" i="3"/>
  <c r="C39" i="3"/>
  <c r="O38" i="3"/>
  <c r="N38" i="3"/>
  <c r="M38" i="3"/>
  <c r="L38" i="3"/>
  <c r="F38" i="3"/>
  <c r="E38" i="3"/>
  <c r="D38" i="3"/>
  <c r="C38" i="3"/>
  <c r="N37" i="3"/>
  <c r="M37" i="3"/>
  <c r="L37" i="3"/>
  <c r="F37" i="3"/>
  <c r="O37" i="3" s="1"/>
  <c r="E37" i="3"/>
  <c r="D37" i="3"/>
  <c r="C37" i="3"/>
  <c r="O36" i="3"/>
  <c r="N36" i="3"/>
  <c r="M36" i="3"/>
  <c r="L36" i="3"/>
  <c r="F36" i="3"/>
  <c r="E36" i="3"/>
  <c r="D36" i="3"/>
  <c r="C36" i="3"/>
  <c r="N35" i="3"/>
  <c r="M35" i="3"/>
  <c r="L35" i="3"/>
  <c r="F35" i="3"/>
  <c r="O35" i="3" s="1"/>
  <c r="E35" i="3"/>
  <c r="D35" i="3"/>
  <c r="C35" i="3"/>
  <c r="O34" i="3"/>
  <c r="N34" i="3"/>
  <c r="M34" i="3"/>
  <c r="L34" i="3"/>
  <c r="F34" i="3"/>
  <c r="E34" i="3"/>
  <c r="D34" i="3"/>
  <c r="C34" i="3"/>
  <c r="N33" i="3"/>
  <c r="M33" i="3"/>
  <c r="L33" i="3"/>
  <c r="F33" i="3"/>
  <c r="O33" i="3" s="1"/>
  <c r="E33" i="3"/>
  <c r="D33" i="3"/>
  <c r="C33" i="3"/>
  <c r="O32" i="3"/>
  <c r="N32" i="3"/>
  <c r="M32" i="3"/>
  <c r="L32" i="3"/>
  <c r="F32" i="3"/>
  <c r="E32" i="3"/>
  <c r="D32" i="3"/>
  <c r="C32" i="3"/>
  <c r="N31" i="3"/>
  <c r="M31" i="3"/>
  <c r="L31" i="3"/>
  <c r="F31" i="3"/>
  <c r="O31" i="3" s="1"/>
  <c r="E31" i="3"/>
  <c r="D31" i="3"/>
  <c r="C31" i="3"/>
  <c r="O30" i="3"/>
  <c r="N30" i="3"/>
  <c r="M30" i="3"/>
  <c r="L30" i="3"/>
  <c r="F30" i="3"/>
  <c r="E30" i="3"/>
  <c r="D30" i="3"/>
  <c r="C30" i="3"/>
  <c r="N29" i="3"/>
  <c r="M29" i="3"/>
  <c r="L29" i="3"/>
  <c r="F29" i="3"/>
  <c r="O29" i="3" s="1"/>
  <c r="E29" i="3"/>
  <c r="D29" i="3"/>
  <c r="C29" i="3"/>
  <c r="O28" i="3"/>
  <c r="N28" i="3"/>
  <c r="M28" i="3"/>
  <c r="L28" i="3"/>
  <c r="F28" i="3"/>
  <c r="E28" i="3"/>
  <c r="D28" i="3"/>
  <c r="C28" i="3"/>
  <c r="N27" i="3"/>
  <c r="M27" i="3"/>
  <c r="L27" i="3"/>
  <c r="F27" i="3"/>
  <c r="O27" i="3" s="1"/>
  <c r="E27" i="3"/>
  <c r="D27" i="3"/>
  <c r="C27" i="3"/>
  <c r="O26" i="3"/>
  <c r="N26" i="3"/>
  <c r="M26" i="3"/>
  <c r="L26" i="3"/>
  <c r="F26" i="3"/>
  <c r="E26" i="3"/>
  <c r="D26" i="3"/>
  <c r="C26" i="3"/>
  <c r="N25" i="3"/>
  <c r="M25" i="3"/>
  <c r="L25" i="3"/>
  <c r="F25" i="3"/>
  <c r="O25" i="3" s="1"/>
  <c r="E25" i="3"/>
  <c r="D25" i="3"/>
  <c r="C25" i="3"/>
  <c r="O24" i="3"/>
  <c r="N24" i="3"/>
  <c r="M24" i="3"/>
  <c r="L24" i="3"/>
  <c r="F24" i="3"/>
  <c r="E24" i="3"/>
  <c r="D24" i="3"/>
  <c r="C24" i="3"/>
  <c r="N23" i="3"/>
  <c r="M23" i="3"/>
  <c r="L23" i="3"/>
  <c r="F23" i="3"/>
  <c r="O23" i="3" s="1"/>
  <c r="E23" i="3"/>
  <c r="D23" i="3"/>
  <c r="C23" i="3"/>
  <c r="O22" i="3"/>
  <c r="N22" i="3"/>
  <c r="M22" i="3"/>
  <c r="L22" i="3"/>
  <c r="F22" i="3"/>
  <c r="E22" i="3"/>
  <c r="D22" i="3"/>
  <c r="C22" i="3"/>
  <c r="N21" i="3"/>
  <c r="M21" i="3"/>
  <c r="L21" i="3"/>
  <c r="F21" i="3"/>
  <c r="O21" i="3" s="1"/>
  <c r="E21" i="3"/>
  <c r="D21" i="3"/>
  <c r="C21" i="3"/>
  <c r="O20" i="3"/>
  <c r="N20" i="3"/>
  <c r="M20" i="3"/>
  <c r="L20" i="3"/>
  <c r="F20" i="3"/>
  <c r="E20" i="3"/>
  <c r="D20" i="3"/>
  <c r="C20" i="3"/>
  <c r="N19" i="3"/>
  <c r="M19" i="3"/>
  <c r="L19" i="3"/>
  <c r="F19" i="3"/>
  <c r="O19" i="3" s="1"/>
  <c r="E19" i="3"/>
  <c r="D19" i="3"/>
  <c r="C19" i="3"/>
  <c r="O18" i="3"/>
  <c r="N18" i="3"/>
  <c r="M18" i="3"/>
  <c r="L18" i="3"/>
  <c r="F18" i="3"/>
  <c r="E18" i="3"/>
  <c r="D18" i="3"/>
  <c r="C18" i="3"/>
  <c r="N17" i="3"/>
  <c r="M17" i="3"/>
  <c r="L17" i="3"/>
  <c r="F17" i="3"/>
  <c r="O17" i="3" s="1"/>
  <c r="E17" i="3"/>
  <c r="D17" i="3"/>
  <c r="C17" i="3"/>
  <c r="O16" i="3"/>
  <c r="N16" i="3"/>
  <c r="M16" i="3"/>
  <c r="L16" i="3"/>
  <c r="F16" i="3"/>
  <c r="E16" i="3"/>
  <c r="D16" i="3"/>
  <c r="C16" i="3"/>
  <c r="N15" i="3"/>
  <c r="M15" i="3"/>
  <c r="L15" i="3"/>
  <c r="F15" i="3"/>
  <c r="O15" i="3" s="1"/>
  <c r="E15" i="3"/>
  <c r="D15" i="3"/>
  <c r="C15" i="3"/>
  <c r="O14" i="3"/>
  <c r="N14" i="3"/>
  <c r="M14" i="3"/>
  <c r="L14" i="3"/>
  <c r="F14" i="3"/>
  <c r="E14" i="3"/>
  <c r="D14" i="3"/>
  <c r="C14" i="3"/>
  <c r="N13" i="3"/>
  <c r="M13" i="3"/>
  <c r="L13" i="3"/>
  <c r="F13" i="3"/>
  <c r="O13" i="3" s="1"/>
  <c r="E13" i="3"/>
  <c r="D13" i="3"/>
  <c r="C13" i="3"/>
  <c r="O12" i="3"/>
  <c r="N12" i="3"/>
  <c r="F7" i="3" s="1"/>
  <c r="M12" i="3"/>
  <c r="L12" i="3"/>
  <c r="F12" i="3"/>
  <c r="E12" i="3"/>
  <c r="D12" i="3"/>
  <c r="C12" i="3"/>
  <c r="B7" i="3" s="1"/>
  <c r="N11" i="3"/>
  <c r="M11" i="3"/>
  <c r="L11" i="3"/>
  <c r="L62" i="3" s="1"/>
  <c r="F11" i="3"/>
  <c r="O11" i="3" s="1"/>
  <c r="E11" i="3"/>
  <c r="D11" i="3"/>
  <c r="C11" i="3"/>
  <c r="L7" i="3"/>
  <c r="J7" i="3"/>
  <c r="H7" i="3"/>
  <c r="J109" i="4" l="1"/>
  <c r="D7" i="3"/>
  <c r="O62" i="3"/>
  <c r="H15" i="5"/>
  <c r="L23" i="5"/>
  <c r="L31" i="5"/>
  <c r="H33" i="5"/>
  <c r="O31" i="5"/>
  <c r="H14" i="5"/>
  <c r="I14" i="5"/>
  <c r="L17" i="5"/>
  <c r="L33" i="5"/>
  <c r="I38" i="5"/>
  <c r="K14" i="5"/>
  <c r="N17" i="5"/>
  <c r="H19" i="5"/>
  <c r="K22" i="5"/>
  <c r="N25" i="5"/>
  <c r="H27" i="5"/>
  <c r="K30" i="5"/>
  <c r="N33" i="5"/>
  <c r="H35" i="5"/>
  <c r="K38" i="5"/>
  <c r="I11" i="5"/>
  <c r="L14" i="5"/>
  <c r="O17" i="5"/>
  <c r="I19" i="5"/>
  <c r="L22" i="5"/>
  <c r="O25" i="5"/>
  <c r="I27" i="5"/>
  <c r="L30" i="5"/>
  <c r="O33" i="5"/>
  <c r="I35" i="5"/>
  <c r="L38" i="5"/>
  <c r="H23" i="5"/>
  <c r="K23" i="5"/>
  <c r="K31" i="5"/>
  <c r="K39" i="5"/>
  <c r="L15" i="5"/>
  <c r="L39" i="5"/>
  <c r="I25" i="5"/>
  <c r="I33" i="5"/>
  <c r="O39" i="5"/>
  <c r="K17" i="5"/>
  <c r="H22" i="5"/>
  <c r="K25" i="5"/>
  <c r="I22" i="5"/>
  <c r="L25" i="5"/>
  <c r="I30" i="5"/>
  <c r="K11" i="5"/>
  <c r="N14" i="5"/>
  <c r="H16" i="5"/>
  <c r="K19" i="5"/>
  <c r="N22" i="5"/>
  <c r="H24" i="5"/>
  <c r="K27" i="5"/>
  <c r="N30" i="5"/>
  <c r="H32" i="5"/>
  <c r="K35" i="5"/>
  <c r="N38" i="5"/>
  <c r="L11" i="5"/>
  <c r="I16" i="5"/>
  <c r="L19" i="5"/>
  <c r="O30" i="5"/>
  <c r="I32" i="5"/>
  <c r="L35" i="5"/>
  <c r="O38" i="5"/>
  <c r="H31" i="5"/>
  <c r="K15" i="5"/>
  <c r="N15" i="5"/>
  <c r="H17" i="5"/>
  <c r="N23" i="5"/>
  <c r="N31" i="5"/>
  <c r="N39" i="5"/>
  <c r="O15" i="5"/>
  <c r="O23" i="5"/>
  <c r="H11" i="5"/>
  <c r="I24" i="5"/>
  <c r="L27" i="5"/>
  <c r="N11" i="5"/>
  <c r="H13" i="5"/>
  <c r="K16" i="5"/>
  <c r="N19" i="5"/>
  <c r="H21" i="5"/>
  <c r="K24" i="5"/>
  <c r="N27" i="5"/>
  <c r="H29" i="5"/>
  <c r="K32" i="5"/>
  <c r="N35" i="5"/>
  <c r="H37" i="5"/>
  <c r="I13" i="5"/>
  <c r="I21" i="5"/>
  <c r="I29" i="5"/>
  <c r="I37" i="5"/>
  <c r="H39" i="5"/>
</calcChain>
</file>

<file path=xl/sharedStrings.xml><?xml version="1.0" encoding="utf-8"?>
<sst xmlns="http://schemas.openxmlformats.org/spreadsheetml/2006/main" count="215" uniqueCount="166">
  <si>
    <t>使い方ガイド</t>
  </si>
  <si>
    <t>在庫管理表</t>
  </si>
  <si>
    <t>■ シート構成</t>
  </si>
  <si>
    <t>①</t>
  </si>
  <si>
    <t>商品マスタ</t>
  </si>
  <si>
    <r>
      <rPr>
        <sz val="10"/>
        <color rgb="FF1A1A1A"/>
        <rFont val="Noto Sans CJK SC"/>
        <family val="2"/>
        <charset val="1"/>
      </rPr>
      <t>全商品（部材）の台帳。商品コード・品名・型番・単価・仕入先・安全在庫を最初に登録。</t>
    </r>
    <r>
      <rPr>
        <sz val="10"/>
        <color rgb="FF1A1A1A"/>
        <rFont val="游ゴシック"/>
        <family val="3"/>
        <charset val="128"/>
      </rPr>
      <t>50</t>
    </r>
    <r>
      <rPr>
        <sz val="10"/>
        <color rgb="FF1A1A1A"/>
        <rFont val="Noto Sans CJK SC"/>
        <family val="2"/>
        <charset val="1"/>
      </rPr>
      <t>品目まで。他シートはここから自動参照。</t>
    </r>
  </si>
  <si>
    <t>②</t>
  </si>
  <si>
    <t>在庫一覧</t>
  </si>
  <si>
    <r>
      <rPr>
        <sz val="10"/>
        <color rgb="FF1A1A1A"/>
        <rFont val="Noto Sans CJK SC"/>
        <family val="2"/>
        <charset val="1"/>
      </rPr>
      <t>拠点別（自社倉庫／仮設事務所／</t>
    </r>
    <r>
      <rPr>
        <sz val="10"/>
        <color rgb="FF1A1A1A"/>
        <rFont val="游ゴシック"/>
        <family val="3"/>
        <charset val="128"/>
      </rPr>
      <t>A</t>
    </r>
    <r>
      <rPr>
        <sz val="10"/>
        <color rgb="FF1A1A1A"/>
        <rFont val="Noto Sans CJK SC"/>
        <family val="2"/>
        <charset val="1"/>
      </rPr>
      <t>〜</t>
    </r>
    <r>
      <rPr>
        <sz val="10"/>
        <color rgb="FF1A1A1A"/>
        <rFont val="游ゴシック"/>
        <family val="3"/>
        <charset val="128"/>
      </rPr>
      <t>C</t>
    </r>
    <r>
      <rPr>
        <sz val="10"/>
        <color rgb="FF1A1A1A"/>
        <rFont val="Noto Sans CJK SC"/>
        <family val="2"/>
        <charset val="1"/>
      </rPr>
      <t>現場）の現在在庫を一覧表示。商品コードを入力すると品名・単価・安全在庫が自動表示。安全在庫を下回ると🟡、欠品で🔴。</t>
    </r>
  </si>
  <si>
    <t>③</t>
  </si>
  <si>
    <t>入出庫履歴</t>
  </si>
  <si>
    <r>
      <rPr>
        <sz val="10"/>
        <color rgb="FF1A1A1A"/>
        <rFont val="Noto Sans CJK SC"/>
        <family val="2"/>
        <charset val="1"/>
      </rPr>
      <t>日々の入出庫を</t>
    </r>
    <r>
      <rPr>
        <sz val="10"/>
        <color rgb="FF1A1A1A"/>
        <rFont val="游ゴシック"/>
        <family val="3"/>
        <charset val="128"/>
      </rPr>
      <t>1</t>
    </r>
    <r>
      <rPr>
        <sz val="10"/>
        <color rgb="FF1A1A1A"/>
        <rFont val="Noto Sans CJK SC"/>
        <family val="2"/>
        <charset val="1"/>
      </rPr>
      <t>行ずつ記録。区分（入庫</t>
    </r>
    <r>
      <rPr>
        <sz val="10"/>
        <color rgb="FF1A1A1A"/>
        <rFont val="游ゴシック"/>
        <family val="3"/>
        <charset val="128"/>
      </rPr>
      <t>/</t>
    </r>
    <r>
      <rPr>
        <sz val="10"/>
        <color rgb="FF1A1A1A"/>
        <rFont val="Noto Sans CJK SC"/>
        <family val="2"/>
        <charset val="1"/>
      </rPr>
      <t>出庫</t>
    </r>
    <r>
      <rPr>
        <sz val="10"/>
        <color rgb="FF1A1A1A"/>
        <rFont val="游ゴシック"/>
        <family val="3"/>
        <charset val="128"/>
      </rPr>
      <t>/</t>
    </r>
    <r>
      <rPr>
        <sz val="10"/>
        <color rgb="FF1A1A1A"/>
        <rFont val="Noto Sans CJK SC"/>
        <family val="2"/>
        <charset val="1"/>
      </rPr>
      <t>移動</t>
    </r>
    <r>
      <rPr>
        <sz val="10"/>
        <color rgb="FF1A1A1A"/>
        <rFont val="游ゴシック"/>
        <family val="3"/>
        <charset val="128"/>
      </rPr>
      <t>/</t>
    </r>
    <r>
      <rPr>
        <sz val="10"/>
        <color rgb="FF1A1A1A"/>
        <rFont val="Noto Sans CJK SC"/>
        <family val="2"/>
        <charset val="1"/>
      </rPr>
      <t>返却</t>
    </r>
    <r>
      <rPr>
        <sz val="10"/>
        <color rgb="FF1A1A1A"/>
        <rFont val="游ゴシック"/>
        <family val="3"/>
        <charset val="128"/>
      </rPr>
      <t>/</t>
    </r>
    <r>
      <rPr>
        <sz val="10"/>
        <color rgb="FF1A1A1A"/>
        <rFont val="Noto Sans CJK SC"/>
        <family val="2"/>
        <charset val="1"/>
      </rPr>
      <t>廃棄）・拠点</t>
    </r>
    <r>
      <rPr>
        <sz val="10"/>
        <color rgb="FF1A1A1A"/>
        <rFont val="游ゴシック"/>
        <family val="3"/>
        <charset val="128"/>
      </rPr>
      <t>From-To</t>
    </r>
    <r>
      <rPr>
        <sz val="10"/>
        <color rgb="FF1A1A1A"/>
        <rFont val="Noto Sans CJK SC"/>
        <family val="2"/>
        <charset val="1"/>
      </rPr>
      <t>・担当者を残す。</t>
    </r>
    <r>
      <rPr>
        <sz val="10"/>
        <color rgb="FF1A1A1A"/>
        <rFont val="游ゴシック"/>
        <family val="3"/>
        <charset val="128"/>
      </rPr>
      <t>100</t>
    </r>
    <r>
      <rPr>
        <sz val="10"/>
        <color rgb="FF1A1A1A"/>
        <rFont val="Noto Sans CJK SC"/>
        <family val="2"/>
        <charset val="1"/>
      </rPr>
      <t>件まで。</t>
    </r>
  </si>
  <si>
    <t>④</t>
  </si>
  <si>
    <t>棚卸し記録</t>
  </si>
  <si>
    <r>
      <rPr>
        <sz val="10"/>
        <color rgb="FF1A1A1A"/>
        <rFont val="Noto Sans CJK SC"/>
        <family val="2"/>
        <charset val="1"/>
      </rPr>
      <t>週末・月末などの実地棚卸し。実数を入れると理論在庫との差異と差異</t>
    </r>
    <r>
      <rPr>
        <sz val="10"/>
        <color rgb="FF1A1A1A"/>
        <rFont val="游ゴシック"/>
        <family val="3"/>
        <charset val="128"/>
      </rPr>
      <t>%</t>
    </r>
    <r>
      <rPr>
        <sz val="10"/>
        <color rgb="FF1A1A1A"/>
        <rFont val="Noto Sans CJK SC"/>
        <family val="2"/>
        <charset val="1"/>
      </rPr>
      <t>が自動計算。</t>
    </r>
    <r>
      <rPr>
        <sz val="10"/>
        <color rgb="FF1A1A1A"/>
        <rFont val="游ゴシック"/>
        <family val="3"/>
        <charset val="128"/>
      </rPr>
      <t>±5%</t>
    </r>
    <r>
      <rPr>
        <sz val="10"/>
        <color rgb="FF1A1A1A"/>
        <rFont val="Noto Sans CJK SC"/>
        <family val="2"/>
        <charset val="1"/>
      </rPr>
      <t>超は赤、</t>
    </r>
    <r>
      <rPr>
        <sz val="10"/>
        <color rgb="FF1A1A1A"/>
        <rFont val="游ゴシック"/>
        <family val="3"/>
        <charset val="128"/>
      </rPr>
      <t>±1%</t>
    </r>
    <r>
      <rPr>
        <sz val="10"/>
        <color rgb="FF1A1A1A"/>
        <rFont val="Noto Sans CJK SC"/>
        <family val="2"/>
        <charset val="1"/>
      </rPr>
      <t>以内は緑。</t>
    </r>
  </si>
  <si>
    <t>⑤</t>
  </si>
  <si>
    <t>現場別使用量</t>
  </si>
  <si>
    <t>現場名を入れるだけで、入出庫履歴から「出庫先＝その現場」のものを自動集計。原価管理に。</t>
  </si>
  <si>
    <t>⑥</t>
  </si>
  <si>
    <t>検索</t>
  </si>
  <si>
    <t>商品コードを入れると品名・型番・単価・在庫情報が一画面で確認できる高速検索。倉庫の現場で重宝。</t>
  </si>
  <si>
    <r>
      <rPr>
        <b/>
        <sz val="11"/>
        <color rgb="FF1A1A1A"/>
        <rFont val="Noto Sans CJK SC"/>
        <family val="2"/>
        <charset val="1"/>
      </rPr>
      <t>■ 基本の使い方（</t>
    </r>
    <r>
      <rPr>
        <b/>
        <sz val="11"/>
        <color rgb="FF1A1A1A"/>
        <rFont val="游ゴシック"/>
        <family val="3"/>
        <charset val="128"/>
      </rPr>
      <t>4</t>
    </r>
    <r>
      <rPr>
        <b/>
        <sz val="11"/>
        <color rgb="FF1A1A1A"/>
        <rFont val="Noto Sans CJK SC"/>
        <family val="2"/>
        <charset val="1"/>
      </rPr>
      <t>ステップ）</t>
    </r>
  </si>
  <si>
    <t>STEP 1</t>
  </si>
  <si>
    <t>商品マスタを作る</t>
  </si>
  <si>
    <t>「商品マスタ」シートに、扱う部材すべてを登録。商品コード（任意の英数字）・品名・型番・単価・仕入先・安全在庫を入力。</t>
  </si>
  <si>
    <t>STEP 2</t>
  </si>
  <si>
    <t>在庫一覧で現在数を入力</t>
  </si>
  <si>
    <r>
      <rPr>
        <sz val="10"/>
        <color rgb="FF1A1A1A"/>
        <rFont val="Noto Sans CJK SC"/>
        <family val="2"/>
        <charset val="1"/>
      </rPr>
      <t>「在庫一覧」に商品コードを入れて、各拠点（自社倉庫／仮設事務所／</t>
    </r>
    <r>
      <rPr>
        <sz val="10"/>
        <color rgb="FF1A1A1A"/>
        <rFont val="游ゴシック"/>
        <family val="3"/>
        <charset val="128"/>
      </rPr>
      <t>A</t>
    </r>
    <r>
      <rPr>
        <sz val="10"/>
        <color rgb="FF1A1A1A"/>
        <rFont val="Noto Sans CJK SC"/>
        <family val="2"/>
        <charset val="1"/>
      </rPr>
      <t>〜</t>
    </r>
    <r>
      <rPr>
        <sz val="10"/>
        <color rgb="FF1A1A1A"/>
        <rFont val="游ゴシック"/>
        <family val="3"/>
        <charset val="128"/>
      </rPr>
      <t>C</t>
    </r>
    <r>
      <rPr>
        <sz val="10"/>
        <color rgb="FF1A1A1A"/>
        <rFont val="Noto Sans CJK SC"/>
        <family val="2"/>
        <charset val="1"/>
      </rPr>
      <t>現場）の現在在庫数を入力。安全在庫割れは黄色、欠品は赤で警告。</t>
    </r>
  </si>
  <si>
    <t>STEP 3</t>
  </si>
  <si>
    <t>毎日の入出庫を記録</t>
  </si>
  <si>
    <r>
      <rPr>
        <sz val="10"/>
        <color rgb="FF1A1A1A"/>
        <rFont val="Noto Sans CJK SC"/>
        <family val="2"/>
        <charset val="1"/>
      </rPr>
      <t>「入出庫履歴」に、その日の入出庫を</t>
    </r>
    <r>
      <rPr>
        <sz val="10"/>
        <color rgb="FF1A1A1A"/>
        <rFont val="游ゴシック"/>
        <family val="3"/>
        <charset val="128"/>
      </rPr>
      <t>1</t>
    </r>
    <r>
      <rPr>
        <sz val="10"/>
        <color rgb="FF1A1A1A"/>
        <rFont val="Noto Sans CJK SC"/>
        <family val="2"/>
        <charset val="1"/>
      </rPr>
      <t>行ずつ記録。コードを入れると品名・単価が自動入力。出庫先に現場名を入れると現場別集計にも反映。</t>
    </r>
  </si>
  <si>
    <t>STEP 4</t>
  </si>
  <si>
    <t>週末・月末は棚卸し</t>
  </si>
  <si>
    <t>「棚卸し記録」で実数をカウントして入力。理論在庫との差異が自動表示。差異が大きい品目は要調査。</t>
  </si>
  <si>
    <t>■ 自動でやってくれること</t>
  </si>
  <si>
    <t>🟢</t>
  </si>
  <si>
    <t>適正在庫：緑表示</t>
  </si>
  <si>
    <t>安全在庫を上回っている品目は緑で表示。発注不要。</t>
  </si>
  <si>
    <t>🟡</t>
  </si>
  <si>
    <t>安全在庫割れ：黄色アラート</t>
  </si>
  <si>
    <t>設定した安全在庫を下回ったら自動で黄色表示。発注タイミングを逃さない。</t>
  </si>
  <si>
    <t>🔴</t>
  </si>
  <si>
    <t>欠品：赤色アラート</t>
  </si>
  <si>
    <r>
      <rPr>
        <sz val="10"/>
        <color rgb="FF1A1A1A"/>
        <rFont val="Noto Sans CJK SC"/>
        <family val="2"/>
        <charset val="1"/>
      </rPr>
      <t>在庫が</t>
    </r>
    <r>
      <rPr>
        <sz val="10"/>
        <color rgb="FF1A1A1A"/>
        <rFont val="游ゴシック"/>
        <family val="3"/>
        <charset val="128"/>
      </rPr>
      <t>0</t>
    </r>
    <r>
      <rPr>
        <sz val="10"/>
        <color rgb="FF1A1A1A"/>
        <rFont val="Noto Sans CJK SC"/>
        <family val="2"/>
        <charset val="1"/>
      </rPr>
      <t>になったら赤色で警告。即時発注必要。</t>
    </r>
  </si>
  <si>
    <t>🔗</t>
  </si>
  <si>
    <t>商品マスタからの自動引用</t>
  </si>
  <si>
    <t>商品コードを入れるだけで、品名・型番・単価・単位・安全在庫が自動入力。入力ミス防止。</t>
  </si>
  <si>
    <t>💰</t>
  </si>
  <si>
    <t>在庫金額の自動計算</t>
  </si>
  <si>
    <r>
      <rPr>
        <sz val="10"/>
        <color rgb="FF1A1A1A"/>
        <rFont val="Noto Sans CJK SC"/>
        <family val="2"/>
        <charset val="1"/>
      </rPr>
      <t>単価</t>
    </r>
    <r>
      <rPr>
        <sz val="10"/>
        <color rgb="FF1A1A1A"/>
        <rFont val="游ゴシック"/>
        <family val="3"/>
        <charset val="128"/>
      </rPr>
      <t>×</t>
    </r>
    <r>
      <rPr>
        <sz val="10"/>
        <color rgb="FF1A1A1A"/>
        <rFont val="Noto Sans CJK SC"/>
        <family val="2"/>
        <charset val="1"/>
      </rPr>
      <t>在庫数で総資産が自動計算。決算・税務にも使える。</t>
    </r>
  </si>
  <si>
    <t>📊</t>
  </si>
  <si>
    <t>現場別使用量の自動集計</t>
  </si>
  <si>
    <t>入出庫履歴の「出庫先」を集計して、現場ごとの使用量・金額を自動表示。原価管理に直結。</t>
  </si>
  <si>
    <t>📋</t>
  </si>
  <si>
    <t>棚卸し差異の自動判定</t>
  </si>
  <si>
    <r>
      <rPr>
        <sz val="10"/>
        <color rgb="FF1A1A1A"/>
        <rFont val="Noto Sans CJK SC"/>
        <family val="2"/>
        <charset val="1"/>
      </rPr>
      <t>実数と理論在庫の差異・差異</t>
    </r>
    <r>
      <rPr>
        <sz val="10"/>
        <color rgb="FF1A1A1A"/>
        <rFont val="游ゴシック"/>
        <family val="3"/>
        <charset val="128"/>
      </rPr>
      <t>%</t>
    </r>
    <r>
      <rPr>
        <sz val="10"/>
        <color rgb="FF1A1A1A"/>
        <rFont val="Noto Sans CJK SC"/>
        <family val="2"/>
        <charset val="1"/>
      </rPr>
      <t>を自動計算。</t>
    </r>
    <r>
      <rPr>
        <sz val="10"/>
        <color rgb="FF1A1A1A"/>
        <rFont val="游ゴシック"/>
        <family val="3"/>
        <charset val="128"/>
      </rPr>
      <t>±5%</t>
    </r>
    <r>
      <rPr>
        <sz val="10"/>
        <color rgb="FF1A1A1A"/>
        <rFont val="Noto Sans CJK SC"/>
        <family val="2"/>
        <charset val="1"/>
      </rPr>
      <t>超は赤、</t>
    </r>
    <r>
      <rPr>
        <sz val="10"/>
        <color rgb="FF1A1A1A"/>
        <rFont val="游ゴシック"/>
        <family val="3"/>
        <charset val="128"/>
      </rPr>
      <t>±1%</t>
    </r>
    <r>
      <rPr>
        <sz val="10"/>
        <color rgb="FF1A1A1A"/>
        <rFont val="Noto Sans CJK SC"/>
        <family val="2"/>
        <charset val="1"/>
      </rPr>
      <t>以内は緑で精度が一目でわかる。</t>
    </r>
  </si>
  <si>
    <t>🔍</t>
  </si>
  <si>
    <t>高速検索シート</t>
  </si>
  <si>
    <r>
      <rPr>
        <sz val="10"/>
        <color rgb="FF1A1A1A"/>
        <rFont val="Noto Sans CJK SC"/>
        <family val="2"/>
        <charset val="1"/>
      </rPr>
      <t>商品コード</t>
    </r>
    <r>
      <rPr>
        <sz val="10"/>
        <color rgb="FF1A1A1A"/>
        <rFont val="游ゴシック"/>
        <family val="3"/>
        <charset val="128"/>
      </rPr>
      <t>1</t>
    </r>
    <r>
      <rPr>
        <sz val="10"/>
        <color rgb="FF1A1A1A"/>
        <rFont val="Noto Sans CJK SC"/>
        <family val="2"/>
        <charset val="1"/>
      </rPr>
      <t>つで品名・在庫情報を即時表示。倉庫現場でスマホ検索代わりに使える。</t>
    </r>
  </si>
  <si>
    <t>■ 運用のコツ</t>
  </si>
  <si>
    <t>💡</t>
  </si>
  <si>
    <t>商品コードはシンプルに</t>
  </si>
  <si>
    <r>
      <rPr>
        <sz val="10"/>
        <color rgb="FF1A1A1A"/>
        <rFont val="Noto Sans CJK SC"/>
        <family val="2"/>
        <charset val="1"/>
      </rPr>
      <t>「</t>
    </r>
    <r>
      <rPr>
        <sz val="10"/>
        <color rgb="FF1A1A1A"/>
        <rFont val="游ゴシック"/>
        <family val="3"/>
        <charset val="128"/>
      </rPr>
      <t>P-001</t>
    </r>
    <r>
      <rPr>
        <sz val="10"/>
        <color rgb="FF1A1A1A"/>
        <rFont val="Noto Sans CJK SC"/>
        <family val="2"/>
        <charset val="1"/>
      </rPr>
      <t>」「</t>
    </r>
    <r>
      <rPr>
        <sz val="10"/>
        <color rgb="FF1A1A1A"/>
        <rFont val="游ゴシック"/>
        <family val="3"/>
        <charset val="128"/>
      </rPr>
      <t>H-025</t>
    </r>
    <r>
      <rPr>
        <sz val="10"/>
        <color rgb="FF1A1A1A"/>
        <rFont val="Noto Sans CJK SC"/>
        <family val="2"/>
        <charset val="1"/>
      </rPr>
      <t>」のように英字＋数字が扱いやすい。長すぎず、識別しやすく。</t>
    </r>
  </si>
  <si>
    <t>安全在庫は実態に合わせて</t>
  </si>
  <si>
    <r>
      <rPr>
        <sz val="10"/>
        <color rgb="FF1A1A1A"/>
        <rFont val="Noto Sans CJK SC"/>
        <family val="2"/>
        <charset val="1"/>
      </rPr>
      <t>発注リードタイム＋現場での平均使用量から逆算。最初は「</t>
    </r>
    <r>
      <rPr>
        <sz val="10"/>
        <color rgb="FF1A1A1A"/>
        <rFont val="游ゴシック"/>
        <family val="3"/>
        <charset val="128"/>
      </rPr>
      <t>1</t>
    </r>
    <r>
      <rPr>
        <sz val="10"/>
        <color rgb="FF1A1A1A"/>
        <rFont val="Noto Sans CJK SC"/>
        <family val="2"/>
        <charset val="1"/>
      </rPr>
      <t>週間分」を目安に設定し、運用しながら調整。</t>
    </r>
  </si>
  <si>
    <t>入出庫はその日のうちに</t>
  </si>
  <si>
    <r>
      <rPr>
        <sz val="10"/>
        <color rgb="FF1A1A1A"/>
        <rFont val="Noto Sans CJK SC"/>
        <family val="2"/>
        <charset val="1"/>
      </rPr>
      <t>後回しにすると抜け漏れの原因。スマホで</t>
    </r>
    <r>
      <rPr>
        <sz val="10"/>
        <color rgb="FF1A1A1A"/>
        <rFont val="游ゴシック"/>
        <family val="3"/>
        <charset val="128"/>
      </rPr>
      <t>Excel</t>
    </r>
    <r>
      <rPr>
        <sz val="10"/>
        <color rgb="FF1A1A1A"/>
        <rFont val="Noto Sans CJK SC"/>
        <family val="2"/>
        <charset val="1"/>
      </rPr>
      <t>編集できるように</t>
    </r>
    <r>
      <rPr>
        <sz val="10"/>
        <color rgb="FF1A1A1A"/>
        <rFont val="游ゴシック"/>
        <family val="3"/>
        <charset val="128"/>
      </rPr>
      <t>OneDrive</t>
    </r>
    <r>
      <rPr>
        <sz val="10"/>
        <color rgb="FF1A1A1A"/>
        <rFont val="Noto Sans CJK SC"/>
        <family val="2"/>
        <charset val="1"/>
      </rPr>
      <t>・</t>
    </r>
    <r>
      <rPr>
        <sz val="10"/>
        <color rgb="FF1A1A1A"/>
        <rFont val="游ゴシック"/>
        <family val="3"/>
        <charset val="128"/>
      </rPr>
      <t>Google</t>
    </r>
    <r>
      <rPr>
        <sz val="10"/>
        <color rgb="FF1A1A1A"/>
        <rFont val="Noto Sans CJK SC"/>
        <family val="2"/>
        <charset val="1"/>
      </rPr>
      <t>ドライブで共有も。</t>
    </r>
  </si>
  <si>
    <t>月末棚卸しを習慣化</t>
  </si>
  <si>
    <t>毎月末に棚卸し記録をつけることで、盗難・破損・記録漏れが早期発見できる。差異が継続的に大きい品目は管理方法の見直しを。</t>
  </si>
  <si>
    <t>現場別使用量を見積もり精度に</t>
  </si>
  <si>
    <t>過去の現場別データを蓄積すれば、次回の見積もりや材料発注の精度が上がる。</t>
  </si>
  <si>
    <t>■ このテンプレートについて</t>
  </si>
  <si>
    <t>（有）水越設備 が作りました</t>
  </si>
  <si>
    <t>提供元</t>
  </si>
  <si>
    <t>有限会社 水越設備</t>
  </si>
  <si>
    <t>所在地</t>
  </si>
  <si>
    <t>神奈川県横浜市鶴見区</t>
  </si>
  <si>
    <t>事業内容</t>
  </si>
  <si>
    <t>給排水・消火設備工事業（スプリンクラー設備工事）</t>
  </si>
  <si>
    <t>公開サイト</t>
  </si>
  <si>
    <r>
      <rPr>
        <sz val="10"/>
        <color rgb="FF1A1A1A"/>
        <rFont val="Noto Sans CJK SC"/>
        <family val="2"/>
        <charset val="1"/>
      </rPr>
      <t>建設テンプレ</t>
    </r>
    <r>
      <rPr>
        <sz val="10"/>
        <color rgb="FF1A1A1A"/>
        <rFont val="游ゴシック"/>
        <family val="3"/>
        <charset val="128"/>
      </rPr>
      <t>.com</t>
    </r>
    <r>
      <rPr>
        <sz val="10"/>
        <color rgb="FF1A1A1A"/>
        <rFont val="Noto Sans CJK SC"/>
        <family val="2"/>
        <charset val="1"/>
      </rPr>
      <t>（</t>
    </r>
    <r>
      <rPr>
        <sz val="10"/>
        <color rgb="FF1A1A1A"/>
        <rFont val="游ゴシック"/>
        <family val="3"/>
        <charset val="128"/>
      </rPr>
      <t>https://kensetsu-temple.com</t>
    </r>
    <r>
      <rPr>
        <sz val="10"/>
        <color rgb="FF1A1A1A"/>
        <rFont val="Noto Sans CJK SC"/>
        <family val="2"/>
        <charset val="1"/>
      </rPr>
      <t>）</t>
    </r>
  </si>
  <si>
    <t>■ ご利用にあたって（利用規約）</t>
  </si>
  <si>
    <t>無料でお使いいただけます</t>
  </si>
  <si>
    <t>本テンプレートは建設業に従事する事業者・実務者が、自社の業務で実際にご利用いただくことを目的に無償で配布しています。</t>
  </si>
  <si>
    <r>
      <rPr>
        <b/>
        <sz val="10"/>
        <color rgb="FFA88A45"/>
        <rFont val="Noto Sans CJK SC"/>
        <family val="2"/>
        <charset val="1"/>
      </rPr>
      <t>こんな使い方は</t>
    </r>
    <r>
      <rPr>
        <b/>
        <sz val="10"/>
        <color rgb="FFA88A45"/>
        <rFont val="游ゴシック"/>
        <family val="3"/>
        <charset val="128"/>
      </rPr>
      <t>OK</t>
    </r>
  </si>
  <si>
    <t>・自社の在庫管理業務に使用する／自社用にカスタマイズして使う／社内で共有して使う／印刷して倉庫掲示する。</t>
  </si>
  <si>
    <r>
      <rPr>
        <b/>
        <sz val="10"/>
        <color rgb="FFA88A45"/>
        <rFont val="Noto Sans CJK SC"/>
        <family val="2"/>
        <charset val="1"/>
      </rPr>
      <t>こんな使い方は</t>
    </r>
    <r>
      <rPr>
        <b/>
        <sz val="10"/>
        <color rgb="FFA88A45"/>
        <rFont val="游ゴシック"/>
        <family val="3"/>
        <charset val="128"/>
      </rPr>
      <t>NG</t>
    </r>
  </si>
  <si>
    <t>・本テンプレートそのもの、または軽微な改変版を、有償・無償を問わず再配布・販売・転載することは禁止します。
・「自作」「自社オリジナル」と偽って配布・販売することは禁止します。
・本テンプレートを利用したサービス（テンプレ配布サイト等）の構築は禁止します。
・違法行為、関係法令に違反する目的での使用は固く禁止します。</t>
  </si>
  <si>
    <t>免責事項</t>
  </si>
  <si>
    <t>本テンプレートはあくまで在庫管理を補助するツールであり、棚卸し誤差・盗難・紛失等のいかなる損害についても、提供元は一切の責任を負いません。</t>
  </si>
  <si>
    <t>■ 著作権について</t>
  </si>
  <si>
    <r>
      <rPr>
        <sz val="9"/>
        <color rgb="FF404040"/>
        <rFont val="Noto Sans CJK SC"/>
        <family val="2"/>
        <charset val="1"/>
      </rPr>
      <t xml:space="preserve">本テンプレートの著作権は有限会社水越設備に帰属します。本ファイルに含まれるレイアウト、書式、計算式、解説文、デザイン要素はすべて著作権法上の保護対象です。
末尾の </t>
    </r>
    <r>
      <rPr>
        <sz val="9"/>
        <color rgb="FF404040"/>
        <rFont val="游ゴシック"/>
        <family val="3"/>
        <charset val="128"/>
      </rPr>
      <t xml:space="preserve">MIZUKOSHI </t>
    </r>
    <r>
      <rPr>
        <sz val="9"/>
        <color rgb="FF404040"/>
        <rFont val="Noto Sans CJK SC"/>
        <family val="2"/>
        <charset val="1"/>
      </rPr>
      <t>クレジット表示および提供元情報は、本テンプレートの出所を明らかにするためのものですので、削除・改変せずそのままご使用ください。</t>
    </r>
  </si>
  <si>
    <t>■ お問い合わせ・改善要望</t>
  </si>
  <si>
    <r>
      <rPr>
        <sz val="9"/>
        <color rgb="FF404040"/>
        <rFont val="Noto Sans CJK SC"/>
        <family val="2"/>
        <charset val="1"/>
      </rPr>
      <t>「こんな項目も入れてほしい」「ここがわかりにくい」「他のテンプレートも作ってほしい」などのご要望は、建設テンプレ</t>
    </r>
    <r>
      <rPr>
        <sz val="9"/>
        <color rgb="FF404040"/>
        <rFont val="游ゴシック"/>
        <family val="3"/>
        <charset val="128"/>
      </rPr>
      <t>.com</t>
    </r>
    <r>
      <rPr>
        <sz val="9"/>
        <color rgb="FF404040"/>
        <rFont val="Noto Sans CJK SC"/>
        <family val="2"/>
        <charset val="1"/>
      </rPr>
      <t>（</t>
    </r>
    <r>
      <rPr>
        <sz val="9"/>
        <color rgb="FF404040"/>
        <rFont val="游ゴシック"/>
        <family val="3"/>
        <charset val="128"/>
      </rPr>
      <t>https://kensetsu-temple.com</t>
    </r>
    <r>
      <rPr>
        <sz val="9"/>
        <color rgb="FF404040"/>
        <rFont val="Noto Sans CJK SC"/>
        <family val="2"/>
        <charset val="1"/>
      </rPr>
      <t>）のお問い合わせフォームよりお寄せください。現場の声を反映してアップデートしていきます。</t>
    </r>
  </si>
  <si>
    <r>
      <rPr>
        <b/>
        <sz val="9"/>
        <color rgb="FFA88A45"/>
        <rFont val="游ゴシック"/>
        <family val="3"/>
        <charset val="128"/>
      </rPr>
      <t xml:space="preserve">© </t>
    </r>
    <r>
      <rPr>
        <b/>
        <sz val="9"/>
        <color rgb="FFA88A45"/>
        <rFont val="Noto Sans CJK SC"/>
        <family val="2"/>
        <charset val="1"/>
      </rPr>
      <t xml:space="preserve">有限会社 水越設備   </t>
    </r>
    <r>
      <rPr>
        <b/>
        <sz val="9"/>
        <color rgb="FFA88A45"/>
        <rFont val="游ゴシック"/>
        <family val="3"/>
        <charset val="128"/>
      </rPr>
      <t>|   Provided by MIZUKOSHI   |   kensetsu-temple.com</t>
    </r>
  </si>
  <si>
    <t>建設業の現場を、ちょっとラクに。</t>
  </si>
  <si>
    <t>商品マスタ（部材台帳）</t>
  </si>
  <si>
    <t>MIZUKOSHI</t>
  </si>
  <si>
    <t>全商品（部材）の台帳。商品コード・品名・型番・単価・仕入先・安全在庫を登録。他シートはここから自動参照。</t>
  </si>
  <si>
    <t>商品コード</t>
  </si>
  <si>
    <t>品名</t>
  </si>
  <si>
    <t>型番</t>
  </si>
  <si>
    <t>規格・サイズ</t>
  </si>
  <si>
    <t>単位</t>
  </si>
  <si>
    <t>単価</t>
  </si>
  <si>
    <t>仕入先</t>
  </si>
  <si>
    <t>安全在庫</t>
  </si>
  <si>
    <t>保管場所</t>
  </si>
  <si>
    <t>備考</t>
  </si>
  <si>
    <t>Provided by MIZUKOSHI  /  kensetsu-temple.com</t>
  </si>
  <si>
    <t>在庫一覧（拠点別）</t>
  </si>
  <si>
    <t>■ 在庫サマリー（自動集計）</t>
  </si>
  <si>
    <t>商品数</t>
  </si>
  <si>
    <t>在庫金額計</t>
  </si>
  <si>
    <t>安全在庫割れ</t>
  </si>
  <si>
    <t>欠品</t>
  </si>
  <si>
    <t>自社倉庫合計</t>
  </si>
  <si>
    <t>現場分合計</t>
  </si>
  <si>
    <t>凡例：</t>
  </si>
  <si>
    <t>🟢 適正</t>
  </si>
  <si>
    <t>🟡 不足（要発注）</t>
  </si>
  <si>
    <t>🔴 欠品</t>
  </si>
  <si>
    <r>
      <rPr>
        <i/>
        <sz val="9"/>
        <color rgb="FF595959"/>
        <rFont val="Noto Sans CJK SC"/>
        <family val="2"/>
        <charset val="1"/>
      </rPr>
      <t>※ 安全在庫を下回ると不足、在庫</t>
    </r>
    <r>
      <rPr>
        <i/>
        <sz val="9"/>
        <color rgb="FF595959"/>
        <rFont val="游ゴシック"/>
        <family val="3"/>
        <charset val="128"/>
      </rPr>
      <t>0</t>
    </r>
    <r>
      <rPr>
        <i/>
        <sz val="9"/>
        <color rgb="FF595959"/>
        <rFont val="Noto Sans CJK SC"/>
        <family val="2"/>
        <charset val="1"/>
      </rPr>
      <t>で欠品</t>
    </r>
  </si>
  <si>
    <t>自社倉庫</t>
  </si>
  <si>
    <t>仮設事務所</t>
  </si>
  <si>
    <r>
      <rPr>
        <b/>
        <sz val="10"/>
        <color rgb="FFFFFFFF"/>
        <rFont val="游ゴシック"/>
        <family val="3"/>
        <charset val="128"/>
      </rPr>
      <t>A</t>
    </r>
    <r>
      <rPr>
        <b/>
        <sz val="10"/>
        <color rgb="FFFFFFFF"/>
        <rFont val="Noto Sans CJK SC"/>
        <family val="2"/>
        <charset val="1"/>
      </rPr>
      <t>現場</t>
    </r>
  </si>
  <si>
    <r>
      <rPr>
        <b/>
        <sz val="10"/>
        <color rgb="FFFFFFFF"/>
        <rFont val="游ゴシック"/>
        <family val="3"/>
        <charset val="128"/>
      </rPr>
      <t>B</t>
    </r>
    <r>
      <rPr>
        <b/>
        <sz val="10"/>
        <color rgb="FFFFFFFF"/>
        <rFont val="Noto Sans CJK SC"/>
        <family val="2"/>
        <charset val="1"/>
      </rPr>
      <t>現場</t>
    </r>
  </si>
  <si>
    <r>
      <rPr>
        <b/>
        <sz val="10"/>
        <color rgb="FFFFFFFF"/>
        <rFont val="游ゴシック"/>
        <family val="3"/>
        <charset val="128"/>
      </rPr>
      <t>C</t>
    </r>
    <r>
      <rPr>
        <b/>
        <sz val="10"/>
        <color rgb="FFFFFFFF"/>
        <rFont val="Noto Sans CJK SC"/>
        <family val="2"/>
        <charset val="1"/>
      </rPr>
      <t>現場</t>
    </r>
  </si>
  <si>
    <t>合計在庫</t>
  </si>
  <si>
    <t>状態</t>
  </si>
  <si>
    <t>在庫金額</t>
  </si>
  <si>
    <t>合計</t>
  </si>
  <si>
    <r>
      <rPr>
        <i/>
        <sz val="9"/>
        <color rgb="FF595959"/>
        <rFont val="Noto Sans CJK SC"/>
        <family val="2"/>
        <charset val="1"/>
      </rPr>
      <t>日々の入出庫を</t>
    </r>
    <r>
      <rPr>
        <i/>
        <sz val="9"/>
        <color rgb="FF595959"/>
        <rFont val="游ゴシック"/>
        <family val="3"/>
        <charset val="128"/>
      </rPr>
      <t>1</t>
    </r>
    <r>
      <rPr>
        <i/>
        <sz val="9"/>
        <color rgb="FF595959"/>
        <rFont val="Noto Sans CJK SC"/>
        <family val="2"/>
        <charset val="1"/>
      </rPr>
      <t>行ずつ記録。区分</t>
    </r>
    <r>
      <rPr>
        <i/>
        <sz val="9"/>
        <color rgb="FF595959"/>
        <rFont val="游ゴシック"/>
        <family val="3"/>
        <charset val="128"/>
      </rPr>
      <t>=</t>
    </r>
    <r>
      <rPr>
        <i/>
        <sz val="9"/>
        <color rgb="FF595959"/>
        <rFont val="Noto Sans CJK SC"/>
        <family val="2"/>
        <charset val="1"/>
      </rPr>
      <t>入庫</t>
    </r>
    <r>
      <rPr>
        <i/>
        <sz val="9"/>
        <color rgb="FF595959"/>
        <rFont val="游ゴシック"/>
        <family val="3"/>
        <charset val="128"/>
      </rPr>
      <t>/</t>
    </r>
    <r>
      <rPr>
        <i/>
        <sz val="9"/>
        <color rgb="FF595959"/>
        <rFont val="Noto Sans CJK SC"/>
        <family val="2"/>
        <charset val="1"/>
      </rPr>
      <t>出庫</t>
    </r>
    <r>
      <rPr>
        <i/>
        <sz val="9"/>
        <color rgb="FF595959"/>
        <rFont val="游ゴシック"/>
        <family val="3"/>
        <charset val="128"/>
      </rPr>
      <t>/</t>
    </r>
    <r>
      <rPr>
        <i/>
        <sz val="9"/>
        <color rgb="FF595959"/>
        <rFont val="Noto Sans CJK SC"/>
        <family val="2"/>
        <charset val="1"/>
      </rPr>
      <t>移動。商品コードを入れると品名・単価が自動入力。</t>
    </r>
  </si>
  <si>
    <t>No.</t>
  </si>
  <si>
    <t>日付</t>
  </si>
  <si>
    <t>区分</t>
  </si>
  <si>
    <t>コード</t>
  </si>
  <si>
    <t>数量</t>
  </si>
  <si>
    <t>金額</t>
  </si>
  <si>
    <r>
      <rPr>
        <b/>
        <sz val="10"/>
        <color rgb="FFFFFFFF"/>
        <rFont val="Noto Sans CJK SC"/>
        <family val="2"/>
        <charset val="1"/>
      </rPr>
      <t xml:space="preserve">拠点 </t>
    </r>
    <r>
      <rPr>
        <b/>
        <sz val="10"/>
        <color rgb="FFFFFFFF"/>
        <rFont val="游ゴシック"/>
        <family val="3"/>
        <charset val="128"/>
      </rPr>
      <t>From</t>
    </r>
  </si>
  <si>
    <r>
      <rPr>
        <b/>
        <sz val="10"/>
        <color rgb="FFFFFFFF"/>
        <rFont val="Noto Sans CJK SC"/>
        <family val="2"/>
        <charset val="1"/>
      </rPr>
      <t xml:space="preserve">拠点 </t>
    </r>
    <r>
      <rPr>
        <b/>
        <sz val="10"/>
        <color rgb="FFFFFFFF"/>
        <rFont val="游ゴシック"/>
        <family val="3"/>
        <charset val="128"/>
      </rPr>
      <t xml:space="preserve">To / </t>
    </r>
    <r>
      <rPr>
        <b/>
        <sz val="10"/>
        <color rgb="FFFFFFFF"/>
        <rFont val="Noto Sans CJK SC"/>
        <family val="2"/>
        <charset val="1"/>
      </rPr>
      <t>現場名</t>
    </r>
  </si>
  <si>
    <t>担当者</t>
  </si>
  <si>
    <t>件数・金額計</t>
  </si>
  <si>
    <r>
      <rPr>
        <b/>
        <sz val="18"/>
        <color rgb="FF1A1A1A"/>
        <rFont val="Noto Sans CJK SC"/>
        <family val="2"/>
        <charset val="1"/>
      </rPr>
      <t>棚卸し記録（最大</t>
    </r>
    <r>
      <rPr>
        <b/>
        <sz val="18"/>
        <color rgb="FF1A1A1A"/>
        <rFont val="游ゴシック"/>
        <family val="3"/>
        <charset val="128"/>
      </rPr>
      <t>3</t>
    </r>
    <r>
      <rPr>
        <b/>
        <sz val="18"/>
        <color rgb="FF1A1A1A"/>
        <rFont val="Noto Sans CJK SC"/>
        <family val="2"/>
        <charset val="1"/>
      </rPr>
      <t>回分）</t>
    </r>
  </si>
  <si>
    <t>週末・月末などの実地棚卸し記録。実数を入れると理論在庫との差異が自動表示。差異が大きい品目は要調査。</t>
  </si>
  <si>
    <t>棚卸し日（任意）</t>
  </si>
  <si>
    <t>理論在庫</t>
  </si>
  <si>
    <r>
      <rPr>
        <b/>
        <sz val="10"/>
        <color rgb="FFFFFFFF"/>
        <rFont val="游ゴシック"/>
        <family val="3"/>
        <charset val="128"/>
      </rPr>
      <t>1</t>
    </r>
    <r>
      <rPr>
        <b/>
        <sz val="10"/>
        <color rgb="FFFFFFFF"/>
        <rFont val="Noto Sans CJK SC"/>
        <family val="2"/>
        <charset val="1"/>
      </rPr>
      <t>回目</t>
    </r>
  </si>
  <si>
    <r>
      <rPr>
        <b/>
        <sz val="10"/>
        <color rgb="FFFFFFFF"/>
        <rFont val="游ゴシック"/>
        <family val="3"/>
        <charset val="128"/>
      </rPr>
      <t>2</t>
    </r>
    <r>
      <rPr>
        <b/>
        <sz val="10"/>
        <color rgb="FFFFFFFF"/>
        <rFont val="Noto Sans CJK SC"/>
        <family val="2"/>
        <charset val="1"/>
      </rPr>
      <t>回目</t>
    </r>
  </si>
  <si>
    <r>
      <rPr>
        <b/>
        <sz val="10"/>
        <color rgb="FFFFFFFF"/>
        <rFont val="游ゴシック"/>
        <family val="3"/>
        <charset val="128"/>
      </rPr>
      <t>3</t>
    </r>
    <r>
      <rPr>
        <b/>
        <sz val="10"/>
        <color rgb="FFFFFFFF"/>
        <rFont val="Noto Sans CJK SC"/>
        <family val="2"/>
        <charset val="1"/>
      </rPr>
      <t>回目</t>
    </r>
  </si>
  <si>
    <t>実数</t>
  </si>
  <si>
    <t>差異</t>
  </si>
  <si>
    <r>
      <rPr>
        <b/>
        <sz val="10"/>
        <color rgb="FFFFFFFF"/>
        <rFont val="Noto Sans CJK SC"/>
        <family val="2"/>
        <charset val="1"/>
      </rPr>
      <t>差異</t>
    </r>
    <r>
      <rPr>
        <b/>
        <sz val="10"/>
        <color rgb="FFFFFFFF"/>
        <rFont val="游ゴシック"/>
        <family val="3"/>
        <charset val="128"/>
      </rPr>
      <t>%</t>
    </r>
  </si>
  <si>
    <t>現場別 使用量集計</t>
  </si>
  <si>
    <r>
      <rPr>
        <i/>
        <sz val="9"/>
        <color rgb="FF595959"/>
        <rFont val="Noto Sans CJK SC"/>
        <family val="2"/>
        <charset val="1"/>
      </rPr>
      <t>現場名を入力すると、入出庫履歴シートから「出庫」のうち拠点</t>
    </r>
    <r>
      <rPr>
        <i/>
        <sz val="9"/>
        <color rgb="FF595959"/>
        <rFont val="游ゴシック"/>
        <family val="3"/>
        <charset val="128"/>
      </rPr>
      <t>To</t>
    </r>
    <r>
      <rPr>
        <i/>
        <sz val="9"/>
        <color rgb="FF595959"/>
        <rFont val="Noto Sans CJK SC"/>
        <family val="2"/>
        <charset val="1"/>
      </rPr>
      <t>がその現場のものを自動集計。原価管理にも使える。</t>
    </r>
  </si>
  <si>
    <t>現場名</t>
  </si>
  <si>
    <t>出庫件数</t>
  </si>
  <si>
    <t>出庫数量計</t>
  </si>
  <si>
    <t>金額計</t>
  </si>
  <si>
    <t>代表担当者</t>
  </si>
  <si>
    <t>🔍 高速検索</t>
  </si>
  <si>
    <t>商品コードを入力</t>
  </si>
  <si>
    <t>■ 現在在庫</t>
  </si>
  <si>
    <r>
      <rPr>
        <b/>
        <sz val="11"/>
        <color rgb="FF1A1A1A"/>
        <rFont val="游ゴシック"/>
        <family val="3"/>
        <charset val="128"/>
      </rPr>
      <t>A</t>
    </r>
    <r>
      <rPr>
        <b/>
        <sz val="11"/>
        <color rgb="FF1A1A1A"/>
        <rFont val="Noto Sans CJK SC"/>
        <family val="2"/>
        <charset val="1"/>
      </rPr>
      <t>現場</t>
    </r>
  </si>
  <si>
    <r>
      <rPr>
        <b/>
        <sz val="11"/>
        <color rgb="FF1A1A1A"/>
        <rFont val="游ゴシック"/>
        <family val="3"/>
        <charset val="128"/>
      </rPr>
      <t>B</t>
    </r>
    <r>
      <rPr>
        <b/>
        <sz val="11"/>
        <color rgb="FF1A1A1A"/>
        <rFont val="Noto Sans CJK SC"/>
        <family val="2"/>
        <charset val="1"/>
      </rPr>
      <t>現場</t>
    </r>
  </si>
  <si>
    <r>
      <rPr>
        <b/>
        <sz val="11"/>
        <color rgb="FF1A1A1A"/>
        <rFont val="游ゴシック"/>
        <family val="3"/>
        <charset val="128"/>
      </rPr>
      <t>C</t>
    </r>
    <r>
      <rPr>
        <b/>
        <sz val="11"/>
        <color rgb="FF1A1A1A"/>
        <rFont val="Noto Sans CJK SC"/>
        <family val="2"/>
        <charset val="1"/>
      </rPr>
      <t>現場</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</si>
</sst>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quot;¥-&quot;#,##0;\-"/>
    <numFmt numFmtId="177" formatCode="#,##0;[Red]\-#,##0;\-"/>
    <numFmt numFmtId="178" formatCode="0.0%;[Red]\-0.0%;\-"/>
  </numFmts>
  <fonts count="33">
    <font>
      <sz val="11"/>
      <color theme="1"/>
      <name val="Calibri"/>
      <family val="2"/>
      <charset val="1"/>
    </font>
    <font>
      <b/>
      <sz val="18"/>
      <color rgb="FF1A1A1A"/>
      <name val="Noto Sans CJK SC"/>
      <family val="2"/>
      <charset val="1"/>
    </font>
    <font>
      <sz val="11"/>
      <color rgb="FFA88A45"/>
      <name val="Noto Sans CJK SC"/>
      <family val="2"/>
      <charset val="1"/>
    </font>
    <font>
      <b/>
      <sz val="11"/>
      <color rgb="FF1A1A1A"/>
      <name val="Noto Sans CJK SC"/>
      <family val="2"/>
      <charset val="1"/>
    </font>
    <font>
      <b/>
      <sz val="14"/>
      <color rgb="FFFFFFFF"/>
      <name val="游ゴシック"/>
      <family val="3"/>
      <charset val="128"/>
    </font>
    <font>
      <b/>
      <sz val="10"/>
      <color rgb="FFA88A45"/>
      <name val="Noto Sans CJK SC"/>
      <family val="2"/>
      <charset val="1"/>
    </font>
    <font>
      <sz val="10"/>
      <color rgb="FF1A1A1A"/>
      <name val="Noto Sans CJK SC"/>
      <family val="2"/>
      <charset val="1"/>
    </font>
    <font>
      <sz val="10"/>
      <color rgb="FF1A1A1A"/>
      <name val="游ゴシック"/>
      <family val="3"/>
      <charset val="128"/>
    </font>
    <font>
      <b/>
      <sz val="11"/>
      <color rgb="FF1A1A1A"/>
      <name val="游ゴシック"/>
      <family val="3"/>
      <charset val="128"/>
    </font>
    <font>
      <sz val="14"/>
      <name val="游ゴシック"/>
      <family val="3"/>
      <charset val="128"/>
    </font>
    <font>
      <b/>
      <sz val="14"/>
      <color rgb="FFA88A45"/>
      <name val="Noto Sans CJK SC"/>
      <family val="2"/>
      <charset val="1"/>
    </font>
    <font>
      <sz val="9"/>
      <color rgb="FF404040"/>
      <name val="Noto Sans CJK SC"/>
      <family val="2"/>
      <charset val="1"/>
    </font>
    <font>
      <b/>
      <sz val="10"/>
      <color rgb="FFA88A45"/>
      <name val="游ゴシック"/>
      <family val="3"/>
      <charset val="128"/>
    </font>
    <font>
      <sz val="9"/>
      <color rgb="FF404040"/>
      <name val="游ゴシック"/>
      <family val="3"/>
      <charset val="128"/>
    </font>
    <font>
      <b/>
      <sz val="9"/>
      <color rgb="FFA88A45"/>
      <name val="游ゴシック"/>
      <family val="3"/>
      <charset val="128"/>
    </font>
    <font>
      <b/>
      <sz val="9"/>
      <color rgb="FFA88A45"/>
      <name val="Noto Sans CJK SC"/>
      <family val="2"/>
      <charset val="1"/>
    </font>
    <font>
      <i/>
      <sz val="9"/>
      <color rgb="FF808080"/>
      <name val="Noto Sans CJK SC"/>
      <family val="2"/>
      <charset val="1"/>
    </font>
    <font>
      <i/>
      <sz val="9"/>
      <color rgb="FF595959"/>
      <name val="Noto Sans CJK SC"/>
      <family val="2"/>
      <charset val="1"/>
    </font>
    <font>
      <b/>
      <sz val="10"/>
      <color rgb="FFFFFFFF"/>
      <name val="Noto Sans CJK SC"/>
      <family val="2"/>
      <charset val="1"/>
    </font>
    <font>
      <b/>
      <sz val="10"/>
      <name val="游ゴシック"/>
      <family val="3"/>
      <charset val="128"/>
    </font>
    <font>
      <i/>
      <sz val="8"/>
      <color rgb="FF808080"/>
      <name val="游ゴシック"/>
      <family val="3"/>
      <charset val="128"/>
    </font>
    <font>
      <b/>
      <sz val="10"/>
      <color rgb="FF595959"/>
      <name val="Noto Sans CJK SC"/>
      <family val="2"/>
      <charset val="1"/>
    </font>
    <font>
      <b/>
      <sz val="18"/>
      <color rgb="FF1A1A1A"/>
      <name val="游ゴシック"/>
      <family val="3"/>
      <charset val="128"/>
    </font>
    <font>
      <sz val="9"/>
      <color rgb="FF1A1A1A"/>
      <name val="Noto Sans CJK SC"/>
      <family val="2"/>
      <charset val="1"/>
    </font>
    <font>
      <i/>
      <sz val="9"/>
      <color rgb="FF595959"/>
      <name val="游ゴシック"/>
      <family val="3"/>
      <charset val="128"/>
    </font>
    <font>
      <b/>
      <sz val="10"/>
      <color rgb="FFFFFFFF"/>
      <name val="游ゴシック"/>
      <family val="3"/>
      <charset val="128"/>
    </font>
    <font>
      <sz val="10"/>
      <color rgb="FF006100"/>
      <name val="游ゴシック"/>
      <family val="3"/>
      <charset val="128"/>
    </font>
    <font>
      <b/>
      <sz val="11"/>
      <color rgb="FFFFFFFF"/>
      <name val="Noto Sans CJK SC"/>
      <family val="2"/>
      <charset val="1"/>
    </font>
    <font>
      <b/>
      <sz val="11"/>
      <color rgb="FFFFFFFF"/>
      <name val="游ゴシック"/>
      <family val="3"/>
      <charset val="128"/>
    </font>
    <font>
      <sz val="9"/>
      <color rgb="FF1A1A1A"/>
      <name val="游ゴシック"/>
      <family val="3"/>
      <charset val="128"/>
    </font>
    <font>
      <b/>
      <sz val="14"/>
      <color rgb="FFA88A45"/>
      <name val="游ゴシック"/>
      <family val="3"/>
      <charset val="128"/>
    </font>
    <font>
      <b/>
      <sz val="14"/>
      <color rgb="FF1A1A1A"/>
      <name val="游ゴシック"/>
      <family val="3"/>
      <charset val="128"/>
    </font>
    <font>
      <sz val="6"/>
      <name val="ＭＳ Ｐゴシック"/>
      <family val="3"/>
      <charset val="128"/>
    </font>
  </fonts>
  <fills count="10">
    <fill>
      <patternFill patternType="none"/>
    </fill>
    <fill>
      <patternFill patternType="gray125"/>
    </fill>
    <fill>
      <patternFill patternType="solid">
        <fgColor rgb="FFC9A961"/>
        <bgColor rgb="FFA88A45"/>
      </patternFill>
    </fill>
    <fill>
      <patternFill patternType="solid">
        <fgColor rgb="FFEDE0BC"/>
        <bgColor rgb="FFFFEB9C"/>
      </patternFill>
    </fill>
    <fill>
      <patternFill patternType="solid">
        <fgColor rgb="FF1A1A1A"/>
        <bgColor rgb="FF003300"/>
      </patternFill>
    </fill>
    <fill>
      <patternFill patternType="solid">
        <fgColor rgb="FFF5F5F5"/>
        <bgColor rgb="FFFFFCEB"/>
      </patternFill>
    </fill>
    <fill>
      <patternFill patternType="solid">
        <fgColor rgb="FFC6EFCE"/>
        <bgColor rgb="FFDDEBF7"/>
      </patternFill>
    </fill>
    <fill>
      <patternFill patternType="solid">
        <fgColor rgb="FFFFEB9C"/>
        <bgColor rgb="FFEDE0BC"/>
      </patternFill>
    </fill>
    <fill>
      <patternFill patternType="solid">
        <fgColor rgb="FFFFC7CE"/>
        <bgColor rgb="FFEDE0BC"/>
      </patternFill>
    </fill>
    <fill>
      <patternFill patternType="solid">
        <fgColor rgb="FFFFFCEB"/>
        <bgColor rgb="FFFFFFFF"/>
      </patternFill>
    </fill>
  </fills>
  <borders count="4">
    <border>
      <left/>
      <right/>
      <top/>
      <bottom/>
      <diagonal/>
    </border>
    <border>
      <left style="thin">
        <color rgb="FFBFBFBF"/>
      </left>
      <right style="thin">
        <color rgb="FFBFBFBF"/>
      </right>
      <top style="thin">
        <color rgb="FFBFBFBF"/>
      </top>
      <bottom style="thin">
        <color rgb="FFBFBFBF"/>
      </bottom>
      <diagonal/>
    </border>
    <border>
      <left style="medium">
        <color rgb="FF1A1A1A"/>
      </left>
      <right style="medium">
        <color rgb="FF1A1A1A"/>
      </right>
      <top style="medium">
        <color rgb="FF1A1A1A"/>
      </top>
      <bottom style="medium">
        <color rgb="FF1A1A1A"/>
      </bottom>
      <diagonal/>
    </border>
    <border>
      <left style="medium">
        <color rgb="FF1A1A1A"/>
      </left>
      <right/>
      <top style="medium">
        <color rgb="FF1A1A1A"/>
      </top>
      <bottom style="medium">
        <color rgb="FF1A1A1A"/>
      </bottom>
      <diagonal/>
    </border>
  </borders>
  <cellStyleXfs count="1">
    <xf numFmtId="0" fontId="0" fillId="0" borderId="0"/>
  </cellStyleXfs>
  <cellXfs count="60">
    <xf numFmtId="0" fontId="0" fillId="0" borderId="0" xfId="0"/>
    <xf numFmtId="176" fontId="22" fillId="0" borderId="1"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0" fontId="0" fillId="0" borderId="1" xfId="0" applyBorder="1"/>
    <xf numFmtId="0" fontId="21" fillId="5" borderId="1" xfId="0" applyFont="1" applyFill="1" applyBorder="1" applyAlignment="1">
      <alignment horizontal="center" vertical="center" wrapText="1"/>
    </xf>
    <xf numFmtId="0" fontId="20" fillId="0" borderId="0" xfId="0" applyFont="1" applyAlignment="1">
      <alignment horizontal="center"/>
    </xf>
    <xf numFmtId="0" fontId="17" fillId="0" borderId="0" xfId="0" applyFont="1" applyAlignment="1">
      <alignment horizontal="left" vertical="center" wrapText="1"/>
    </xf>
    <xf numFmtId="0" fontId="16" fillId="0" borderId="0" xfId="0" applyFont="1" applyAlignment="1">
      <alignment horizontal="center" vertical="center" wrapText="1"/>
    </xf>
    <xf numFmtId="0" fontId="14" fillId="0" borderId="0" xfId="0" applyFont="1" applyAlignment="1">
      <alignment horizontal="center" vertical="center" wrapText="1"/>
    </xf>
    <xf numFmtId="0" fontId="11" fillId="0" borderId="1" xfId="0" applyFont="1" applyBorder="1" applyAlignment="1">
      <alignment horizontal="left" vertical="top" wrapText="1"/>
    </xf>
    <xf numFmtId="0" fontId="5" fillId="5" borderId="1" xfId="0" applyFont="1" applyFill="1" applyBorder="1" applyAlignment="1">
      <alignment horizontal="left" vertical="center" wrapText="1"/>
    </xf>
    <xf numFmtId="0" fontId="6" fillId="0" borderId="1" xfId="0" applyFont="1" applyBorder="1" applyAlignment="1">
      <alignment horizontal="left" vertical="center" wrapText="1"/>
    </xf>
    <xf numFmtId="0" fontId="10"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right" vertical="center"/>
    </xf>
    <xf numFmtId="0" fontId="0" fillId="2" borderId="0" xfId="0" applyFill="1"/>
    <xf numFmtId="0" fontId="4" fillId="4"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6" fillId="0" borderId="1" xfId="0" applyFont="1" applyBorder="1" applyAlignment="1">
      <alignment horizontal="left" vertical="top" wrapText="1"/>
    </xf>
    <xf numFmtId="0" fontId="9" fillId="0" borderId="1" xfId="0" applyFont="1" applyBorder="1" applyAlignment="1">
      <alignment horizontal="center" vertical="center" wrapText="1"/>
    </xf>
    <xf numFmtId="0" fontId="12" fillId="0" borderId="0" xfId="0" applyFont="1" applyAlignment="1">
      <alignment horizontal="right" vertical="center"/>
    </xf>
    <xf numFmtId="0" fontId="18" fillId="4"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right" vertical="center"/>
    </xf>
    <xf numFmtId="177" fontId="7" fillId="0" borderId="1" xfId="0" applyNumberFormat="1" applyFont="1" applyBorder="1" applyAlignment="1">
      <alignment horizontal="right" vertical="center"/>
    </xf>
    <xf numFmtId="0" fontId="23" fillId="0" borderId="0" xfId="0" applyFont="1" applyAlignment="1">
      <alignment horizontal="right" vertical="center"/>
    </xf>
    <xf numFmtId="0" fontId="23" fillId="6"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horizontal="center" vertical="center" wrapText="1"/>
    </xf>
    <xf numFmtId="176" fontId="26" fillId="0" borderId="1" xfId="0" applyNumberFormat="1" applyFont="1" applyBorder="1" applyAlignment="1">
      <alignment horizontal="right" vertical="center"/>
    </xf>
    <xf numFmtId="177" fontId="19" fillId="0" borderId="1" xfId="0" applyNumberFormat="1" applyFont="1" applyBorder="1" applyAlignment="1">
      <alignment horizontal="right" vertical="center"/>
    </xf>
    <xf numFmtId="177" fontId="26" fillId="0" borderId="1" xfId="0" applyNumberFormat="1" applyFont="1" applyBorder="1" applyAlignment="1">
      <alignment horizontal="right" vertical="center"/>
    </xf>
    <xf numFmtId="176" fontId="19" fillId="0" borderId="1" xfId="0" applyNumberFormat="1" applyFont="1" applyBorder="1" applyAlignment="1">
      <alignment horizontal="right" vertical="center"/>
    </xf>
    <xf numFmtId="0" fontId="27" fillId="4" borderId="2" xfId="0" applyFont="1" applyFill="1" applyBorder="1" applyAlignment="1">
      <alignment horizontal="center" vertical="center" wrapText="1"/>
    </xf>
    <xf numFmtId="177" fontId="28" fillId="4" borderId="2" xfId="0" applyNumberFormat="1" applyFont="1" applyFill="1" applyBorder="1" applyAlignment="1">
      <alignment horizontal="right" vertical="center"/>
    </xf>
    <xf numFmtId="0" fontId="0" fillId="4" borderId="2" xfId="0" applyFill="1" applyBorder="1"/>
    <xf numFmtId="176" fontId="28" fillId="4" borderId="2" xfId="0" applyNumberFormat="1" applyFont="1" applyFill="1" applyBorder="1" applyAlignment="1">
      <alignment horizontal="right" vertical="center"/>
    </xf>
    <xf numFmtId="0" fontId="29"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3" fillId="5" borderId="1" xfId="0" applyFont="1" applyFill="1" applyBorder="1" applyAlignment="1">
      <alignment horizontal="left" vertical="center" wrapText="1"/>
    </xf>
    <xf numFmtId="178" fontId="7" fillId="0" borderId="1" xfId="0" applyNumberFormat="1" applyFont="1" applyBorder="1" applyAlignment="1">
      <alignment horizontal="center" vertical="center" wrapText="1"/>
    </xf>
    <xf numFmtId="0" fontId="3" fillId="3" borderId="2" xfId="0" applyFont="1" applyFill="1" applyBorder="1" applyAlignment="1">
      <alignment horizontal="left" vertical="center" wrapText="1"/>
    </xf>
    <xf numFmtId="0" fontId="30" fillId="9" borderId="2" xfId="0" applyFont="1" applyFill="1" applyBorder="1" applyAlignment="1">
      <alignment horizontal="center" vertical="center" wrapText="1"/>
    </xf>
    <xf numFmtId="0" fontId="31" fillId="0" borderId="1" xfId="0" applyFont="1" applyBorder="1" applyAlignment="1">
      <alignment horizontal="left" vertical="center" wrapText="1"/>
    </xf>
    <xf numFmtId="176" fontId="31" fillId="0" borderId="1" xfId="0" applyNumberFormat="1" applyFont="1" applyBorder="1" applyAlignment="1">
      <alignment horizontal="right" vertical="center"/>
    </xf>
    <xf numFmtId="177" fontId="31" fillId="0" borderId="1" xfId="0" applyNumberFormat="1" applyFont="1" applyBorder="1" applyAlignment="1">
      <alignment horizontal="right" vertical="center"/>
    </xf>
    <xf numFmtId="0" fontId="8" fillId="5" borderId="1" xfId="0" applyFont="1" applyFill="1" applyBorder="1" applyAlignment="1">
      <alignment horizontal="left" vertical="center" wrapText="1"/>
    </xf>
    <xf numFmtId="177" fontId="22" fillId="0" borderId="1" xfId="0" applyNumberFormat="1" applyFont="1" applyBorder="1" applyAlignment="1">
      <alignment horizontal="center" vertical="center" wrapText="1"/>
    </xf>
    <xf numFmtId="0" fontId="23" fillId="7" borderId="1"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3" fillId="5" borderId="1" xfId="0" applyFont="1" applyFill="1" applyBorder="1" applyAlignment="1">
      <alignment horizontal="left" vertical="center" wrapText="1"/>
    </xf>
    <xf numFmtId="14" fontId="7" fillId="0" borderId="1" xfId="0" applyNumberFormat="1" applyFont="1" applyBorder="1" applyAlignment="1">
      <alignment horizontal="center" vertical="center" wrapText="1"/>
    </xf>
    <xf numFmtId="0" fontId="18" fillId="4" borderId="2" xfId="0" applyFont="1" applyFill="1" applyBorder="1" applyAlignment="1">
      <alignment horizontal="center" vertical="center" wrapText="1"/>
    </xf>
    <xf numFmtId="0" fontId="25" fillId="4" borderId="2" xfId="0" applyFont="1" applyFill="1" applyBorder="1" applyAlignment="1">
      <alignment horizontal="center" vertical="center" wrapText="1"/>
    </xf>
  </cellXfs>
  <cellStyles count="1">
    <cellStyle name="標準" xfId="0" builtinId="0"/>
  </cellStyles>
  <dxfs count="17">
    <dxf>
      <fill>
        <patternFill>
          <bgColor rgb="FFC6EFCE"/>
        </patternFill>
      </fill>
    </dxf>
    <dxf>
      <font>
        <b/>
        <sz val="10"/>
        <color rgb="FF9C0006"/>
        <name val="游ゴシック"/>
        <charset val="1"/>
      </font>
      <fill>
        <patternFill>
          <bgColor rgb="FFFFC7CE"/>
        </patternFill>
      </fill>
    </dxf>
    <dxf>
      <font>
        <b/>
        <sz val="10"/>
        <color rgb="FF9C0006"/>
        <name val="游ゴシック"/>
        <charset val="1"/>
      </font>
      <fill>
        <patternFill>
          <bgColor rgb="FFFFC7CE"/>
        </patternFill>
      </fill>
    </dxf>
    <dxf>
      <fill>
        <patternFill>
          <bgColor rgb="FFC6EFCE"/>
        </patternFill>
      </fill>
    </dxf>
    <dxf>
      <font>
        <b/>
        <sz val="10"/>
        <color rgb="FF9C0006"/>
        <name val="游ゴシック"/>
        <charset val="1"/>
      </font>
      <fill>
        <patternFill>
          <bgColor rgb="FFFFC7CE"/>
        </patternFill>
      </fill>
    </dxf>
    <dxf>
      <font>
        <b/>
        <sz val="10"/>
        <color rgb="FF9C0006"/>
        <name val="游ゴシック"/>
        <charset val="1"/>
      </font>
      <fill>
        <patternFill>
          <bgColor rgb="FFFFC7CE"/>
        </patternFill>
      </fill>
    </dxf>
    <dxf>
      <fill>
        <patternFill>
          <bgColor rgb="FFC6EFCE"/>
        </patternFill>
      </fill>
    </dxf>
    <dxf>
      <font>
        <b/>
        <sz val="10"/>
        <color rgb="FF9C0006"/>
        <name val="游ゴシック"/>
        <charset val="1"/>
      </font>
      <fill>
        <patternFill>
          <bgColor rgb="FFFFC7CE"/>
        </patternFill>
      </fill>
    </dxf>
    <dxf>
      <font>
        <b/>
        <sz val="10"/>
        <color rgb="FF9C0006"/>
        <name val="游ゴシック"/>
        <charset val="1"/>
      </font>
      <fill>
        <patternFill>
          <bgColor rgb="FFFFC7CE"/>
        </patternFill>
      </fill>
    </dxf>
    <dxf>
      <fill>
        <patternFill>
          <bgColor rgb="FFFFEB9C"/>
        </patternFill>
      </fill>
    </dxf>
    <dxf>
      <fill>
        <patternFill>
          <bgColor rgb="FFFFC7CE"/>
        </patternFill>
      </fill>
    </dxf>
    <dxf>
      <fill>
        <patternFill>
          <bgColor rgb="FFDDEBF7"/>
        </patternFill>
      </fill>
    </dxf>
    <dxf>
      <fill>
        <patternFill>
          <bgColor rgb="FFC6EFCE"/>
        </patternFill>
      </fill>
    </dxf>
    <dxf>
      <font>
        <b/>
        <sz val="10"/>
        <color rgb="FF9C0006"/>
        <name val="游ゴシック"/>
        <charset val="1"/>
      </font>
      <fill>
        <patternFill>
          <bgColor rgb="FFFFC7CE"/>
        </patternFill>
      </fill>
    </dxf>
    <dxf>
      <font>
        <b/>
        <sz val="10"/>
        <color rgb="FF9C5700"/>
        <name val="游ゴシック"/>
        <charset val="1"/>
      </font>
      <fill>
        <patternFill>
          <bgColor rgb="FFFFEB9C"/>
        </patternFill>
      </fill>
    </dxf>
    <dxf>
      <font>
        <b/>
        <sz val="10"/>
        <color rgb="FF006100"/>
        <name val="游ゴシック"/>
        <charset val="1"/>
      </font>
      <fill>
        <patternFill>
          <bgColor rgb="FFC6EFCE"/>
        </patternFill>
      </fill>
    </dxf>
    <dxf>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808080"/>
      <rgbColor rgb="FF9999FF"/>
      <rgbColor rgb="FF993366"/>
      <rgbColor rgb="FFFFFCEB"/>
      <rgbColor rgb="FFDDEBF7"/>
      <rgbColor rgb="FF660066"/>
      <rgbColor rgb="FFC9A961"/>
      <rgbColor rgb="FF0066CC"/>
      <rgbColor rgb="FFEDE0BC"/>
      <rgbColor rgb="FF000080"/>
      <rgbColor rgb="FFFF00FF"/>
      <rgbColor rgb="FFFFFF00"/>
      <rgbColor rgb="FF00FFFF"/>
      <rgbColor rgb="FF800080"/>
      <rgbColor rgb="FF800000"/>
      <rgbColor rgb="FF008080"/>
      <rgbColor rgb="FF0000FF"/>
      <rgbColor rgb="FF00CCFF"/>
      <rgbColor rgb="FFF5F5F5"/>
      <rgbColor rgb="FFC6EFCE"/>
      <rgbColor rgb="FFFFEB9C"/>
      <rgbColor rgb="FF99CCFF"/>
      <rgbColor rgb="FFFF99CC"/>
      <rgbColor rgb="FFCC99FF"/>
      <rgbColor rgb="FFFFC7CE"/>
      <rgbColor rgb="FF3366FF"/>
      <rgbColor rgb="FF33CCCC"/>
      <rgbColor rgb="FF99CC00"/>
      <rgbColor rgb="FFFFCC00"/>
      <rgbColor rgb="FFFF9900"/>
      <rgbColor rgb="FFFF6600"/>
      <rgbColor rgb="FF595959"/>
      <rgbColor rgb="FFA88A45"/>
      <rgbColor rgb="FF003366"/>
      <rgbColor rgb="FF339966"/>
      <rgbColor rgb="FF003300"/>
      <rgbColor rgb="FF1A1A1A"/>
      <rgbColor rgb="FF9C57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64"/>
  <sheetViews>
    <sheetView showGridLines="0" topLeftCell="A45" zoomScaleNormal="100" workbookViewId="0"/>
  </sheetViews>
  <sheetFormatPr defaultColWidth="8.7109375" defaultRowHeight="15"/>
  <cols>
    <col min="1" max="1" width="3" customWidth="1"/>
    <col min="2" max="2" width="12.7109375" bestFit="1" customWidth="1"/>
    <col min="3" max="3" width="26" customWidth="1"/>
    <col min="4" max="4" width="70" customWidth="1"/>
    <col min="5" max="5" width="4" customWidth="1"/>
  </cols>
  <sheetData>
    <row r="2" spans="2:4" ht="36" customHeight="1">
      <c r="B2" s="14" t="s">
        <v>0</v>
      </c>
      <c r="C2" s="14"/>
      <c r="D2" s="15" t="s">
        <v>1</v>
      </c>
    </row>
    <row r="3" spans="2:4" ht="3.75" customHeight="1">
      <c r="B3" s="16"/>
      <c r="C3" s="16"/>
      <c r="D3" s="16"/>
    </row>
    <row r="4" spans="2:4" ht="7.5" customHeight="1"/>
    <row r="5" spans="2:4" ht="27.75" customHeight="1">
      <c r="B5" s="13" t="s">
        <v>2</v>
      </c>
      <c r="C5" s="13"/>
      <c r="D5" s="13"/>
    </row>
    <row r="6" spans="2:4" ht="55.5" customHeight="1">
      <c r="B6" s="17" t="s">
        <v>3</v>
      </c>
      <c r="C6" s="18" t="s">
        <v>4</v>
      </c>
      <c r="D6" s="19" t="s">
        <v>5</v>
      </c>
    </row>
    <row r="7" spans="2:4" ht="55.5" customHeight="1">
      <c r="B7" s="17" t="s">
        <v>6</v>
      </c>
      <c r="C7" s="18" t="s">
        <v>7</v>
      </c>
      <c r="D7" s="19" t="s">
        <v>8</v>
      </c>
    </row>
    <row r="8" spans="2:4" ht="55.5" customHeight="1">
      <c r="B8" s="17" t="s">
        <v>9</v>
      </c>
      <c r="C8" s="18" t="s">
        <v>10</v>
      </c>
      <c r="D8" s="19" t="s">
        <v>11</v>
      </c>
    </row>
    <row r="9" spans="2:4" ht="55.5" customHeight="1">
      <c r="B9" s="17" t="s">
        <v>12</v>
      </c>
      <c r="C9" s="18" t="s">
        <v>13</v>
      </c>
      <c r="D9" s="19" t="s">
        <v>14</v>
      </c>
    </row>
    <row r="10" spans="2:4" ht="55.5" customHeight="1">
      <c r="B10" s="17" t="s">
        <v>15</v>
      </c>
      <c r="C10" s="18" t="s">
        <v>16</v>
      </c>
      <c r="D10" s="19" t="s">
        <v>17</v>
      </c>
    </row>
    <row r="11" spans="2:4" ht="55.5" customHeight="1">
      <c r="B11" s="17" t="s">
        <v>18</v>
      </c>
      <c r="C11" s="18" t="s">
        <v>19</v>
      </c>
      <c r="D11" s="19" t="s">
        <v>20</v>
      </c>
    </row>
    <row r="12" spans="2:4" ht="12" customHeight="1"/>
    <row r="13" spans="2:4" ht="27.75" customHeight="1">
      <c r="B13" s="13" t="s">
        <v>21</v>
      </c>
      <c r="C13" s="13"/>
      <c r="D13" s="13"/>
    </row>
    <row r="14" spans="2:4" ht="49.5" customHeight="1">
      <c r="B14" s="17" t="s">
        <v>22</v>
      </c>
      <c r="C14" s="18" t="s">
        <v>23</v>
      </c>
      <c r="D14" s="19" t="s">
        <v>24</v>
      </c>
    </row>
    <row r="15" spans="2:4" ht="49.5" customHeight="1">
      <c r="B15" s="17" t="s">
        <v>25</v>
      </c>
      <c r="C15" s="18" t="s">
        <v>26</v>
      </c>
      <c r="D15" s="19" t="s">
        <v>27</v>
      </c>
    </row>
    <row r="16" spans="2:4" ht="49.5" customHeight="1">
      <c r="B16" s="17" t="s">
        <v>28</v>
      </c>
      <c r="C16" s="18" t="s">
        <v>29</v>
      </c>
      <c r="D16" s="19" t="s">
        <v>30</v>
      </c>
    </row>
    <row r="17" spans="2:4" ht="49.5" customHeight="1">
      <c r="B17" s="17" t="s">
        <v>31</v>
      </c>
      <c r="C17" s="18" t="s">
        <v>32</v>
      </c>
      <c r="D17" s="19" t="s">
        <v>33</v>
      </c>
    </row>
    <row r="18" spans="2:4" ht="12" customHeight="1"/>
    <row r="19" spans="2:4" ht="27.75" customHeight="1">
      <c r="B19" s="13" t="s">
        <v>34</v>
      </c>
      <c r="C19" s="13"/>
      <c r="D19" s="13"/>
    </row>
    <row r="20" spans="2:4" ht="31.5" customHeight="1">
      <c r="B20" s="20" t="s">
        <v>35</v>
      </c>
      <c r="C20" s="18" t="s">
        <v>36</v>
      </c>
      <c r="D20" s="19" t="s">
        <v>37</v>
      </c>
    </row>
    <row r="21" spans="2:4" ht="31.5" customHeight="1">
      <c r="B21" s="20" t="s">
        <v>38</v>
      </c>
      <c r="C21" s="18" t="s">
        <v>39</v>
      </c>
      <c r="D21" s="19" t="s">
        <v>40</v>
      </c>
    </row>
    <row r="22" spans="2:4" ht="31.5" customHeight="1">
      <c r="B22" s="20" t="s">
        <v>41</v>
      </c>
      <c r="C22" s="18" t="s">
        <v>42</v>
      </c>
      <c r="D22" s="19" t="s">
        <v>43</v>
      </c>
    </row>
    <row r="23" spans="2:4" ht="31.5" customHeight="1">
      <c r="B23" s="20" t="s">
        <v>44</v>
      </c>
      <c r="C23" s="18" t="s">
        <v>45</v>
      </c>
      <c r="D23" s="19" t="s">
        <v>46</v>
      </c>
    </row>
    <row r="24" spans="2:4" ht="31.5" customHeight="1">
      <c r="B24" s="20" t="s">
        <v>47</v>
      </c>
      <c r="C24" s="18" t="s">
        <v>48</v>
      </c>
      <c r="D24" s="19" t="s">
        <v>49</v>
      </c>
    </row>
    <row r="25" spans="2:4" ht="31.5" customHeight="1">
      <c r="B25" s="20" t="s">
        <v>50</v>
      </c>
      <c r="C25" s="18" t="s">
        <v>51</v>
      </c>
      <c r="D25" s="19" t="s">
        <v>52</v>
      </c>
    </row>
    <row r="26" spans="2:4" ht="31.5" customHeight="1">
      <c r="B26" s="20" t="s">
        <v>53</v>
      </c>
      <c r="C26" s="18" t="s">
        <v>54</v>
      </c>
      <c r="D26" s="19" t="s">
        <v>55</v>
      </c>
    </row>
    <row r="27" spans="2:4" ht="31.5" customHeight="1">
      <c r="B27" s="20" t="s">
        <v>56</v>
      </c>
      <c r="C27" s="18" t="s">
        <v>57</v>
      </c>
      <c r="D27" s="19" t="s">
        <v>58</v>
      </c>
    </row>
    <row r="28" spans="2:4" ht="12" customHeight="1"/>
    <row r="29" spans="2:4" ht="27.75" customHeight="1">
      <c r="B29" s="13" t="s">
        <v>59</v>
      </c>
      <c r="C29" s="13"/>
      <c r="D29" s="13"/>
    </row>
    <row r="30" spans="2:4" ht="37.5" customHeight="1">
      <c r="B30" s="20" t="s">
        <v>60</v>
      </c>
      <c r="C30" s="18" t="s">
        <v>61</v>
      </c>
      <c r="D30" s="19" t="s">
        <v>62</v>
      </c>
    </row>
    <row r="31" spans="2:4" ht="37.5" customHeight="1">
      <c r="B31" s="20" t="s">
        <v>60</v>
      </c>
      <c r="C31" s="18" t="s">
        <v>63</v>
      </c>
      <c r="D31" s="19" t="s">
        <v>64</v>
      </c>
    </row>
    <row r="32" spans="2:4" ht="37.5" customHeight="1">
      <c r="B32" s="20" t="s">
        <v>60</v>
      </c>
      <c r="C32" s="18" t="s">
        <v>65</v>
      </c>
      <c r="D32" s="19" t="s">
        <v>66</v>
      </c>
    </row>
    <row r="33" spans="2:4" ht="37.5" customHeight="1">
      <c r="B33" s="20" t="s">
        <v>60</v>
      </c>
      <c r="C33" s="18" t="s">
        <v>67</v>
      </c>
      <c r="D33" s="19" t="s">
        <v>68</v>
      </c>
    </row>
    <row r="34" spans="2:4" ht="37.5" customHeight="1">
      <c r="B34" s="20" t="s">
        <v>60</v>
      </c>
      <c r="C34" s="18" t="s">
        <v>69</v>
      </c>
      <c r="D34" s="19" t="s">
        <v>70</v>
      </c>
    </row>
    <row r="36" spans="2:4" ht="3.75" customHeight="1">
      <c r="B36" s="16"/>
      <c r="C36" s="16"/>
      <c r="D36" s="16"/>
    </row>
    <row r="37" spans="2:4" ht="12" customHeight="1"/>
    <row r="38" spans="2:4" ht="31.5" customHeight="1">
      <c r="B38" s="13" t="s">
        <v>71</v>
      </c>
      <c r="C38" s="13"/>
      <c r="D38" s="13"/>
    </row>
    <row r="39" spans="2:4" ht="30" customHeight="1">
      <c r="B39" s="12" t="s">
        <v>72</v>
      </c>
      <c r="C39" s="12"/>
      <c r="D39" s="12"/>
    </row>
    <row r="40" spans="2:4" ht="21.75" customHeight="1">
      <c r="B40" s="18" t="s">
        <v>73</v>
      </c>
      <c r="C40" s="11" t="s">
        <v>74</v>
      </c>
      <c r="D40" s="11"/>
    </row>
    <row r="41" spans="2:4" ht="21.75" customHeight="1">
      <c r="B41" s="18" t="s">
        <v>75</v>
      </c>
      <c r="C41" s="11" t="s">
        <v>76</v>
      </c>
      <c r="D41" s="11"/>
    </row>
    <row r="42" spans="2:4" ht="21.75" customHeight="1">
      <c r="B42" s="18" t="s">
        <v>77</v>
      </c>
      <c r="C42" s="11" t="s">
        <v>78</v>
      </c>
      <c r="D42" s="11"/>
    </row>
    <row r="43" spans="2:4" ht="21.75" customHeight="1">
      <c r="B43" s="18" t="s">
        <v>79</v>
      </c>
      <c r="C43" s="11" t="s">
        <v>80</v>
      </c>
      <c r="D43" s="11"/>
    </row>
    <row r="44" spans="2:4" ht="9.75" customHeight="1"/>
    <row r="45" spans="2:4" ht="27.75" customHeight="1">
      <c r="B45" s="13" t="s">
        <v>81</v>
      </c>
      <c r="C45" s="13"/>
      <c r="D45" s="13"/>
    </row>
    <row r="46" spans="2:4" ht="24" customHeight="1">
      <c r="B46" s="10" t="s">
        <v>82</v>
      </c>
      <c r="C46" s="10"/>
      <c r="D46" s="10"/>
    </row>
    <row r="47" spans="2:4" ht="27.75" customHeight="1">
      <c r="B47" s="9" t="s">
        <v>83</v>
      </c>
      <c r="C47" s="9"/>
      <c r="D47" s="9"/>
    </row>
    <row r="48" spans="2:4" ht="24" customHeight="1">
      <c r="B48" s="10" t="s">
        <v>84</v>
      </c>
      <c r="C48" s="10"/>
      <c r="D48" s="10"/>
    </row>
    <row r="49" spans="2:4" ht="27.75" customHeight="1">
      <c r="B49" s="9" t="s">
        <v>85</v>
      </c>
      <c r="C49" s="9"/>
      <c r="D49" s="9"/>
    </row>
    <row r="50" spans="2:4" ht="24" customHeight="1">
      <c r="B50" s="10" t="s">
        <v>86</v>
      </c>
      <c r="C50" s="10"/>
      <c r="D50" s="10"/>
    </row>
    <row r="51" spans="2:4" ht="72" customHeight="1">
      <c r="B51" s="9" t="s">
        <v>87</v>
      </c>
      <c r="C51" s="9"/>
      <c r="D51" s="9"/>
    </row>
    <row r="52" spans="2:4" ht="24" customHeight="1">
      <c r="B52" s="10" t="s">
        <v>88</v>
      </c>
      <c r="C52" s="10"/>
      <c r="D52" s="10"/>
    </row>
    <row r="53" spans="2:4" ht="27.75" customHeight="1">
      <c r="B53" s="9" t="s">
        <v>89</v>
      </c>
      <c r="C53" s="9"/>
      <c r="D53" s="9"/>
    </row>
    <row r="54" spans="2:4" ht="9.75" customHeight="1"/>
    <row r="55" spans="2:4" ht="27.75" customHeight="1">
      <c r="B55" s="13" t="s">
        <v>90</v>
      </c>
      <c r="C55" s="13"/>
      <c r="D55" s="13"/>
    </row>
    <row r="56" spans="2:4" ht="60" customHeight="1">
      <c r="B56" s="9" t="s">
        <v>91</v>
      </c>
      <c r="C56" s="9"/>
      <c r="D56" s="9"/>
    </row>
    <row r="57" spans="2:4" ht="9.75" customHeight="1"/>
    <row r="58" spans="2:4" ht="24" customHeight="1">
      <c r="B58" s="13" t="s">
        <v>92</v>
      </c>
      <c r="C58" s="13"/>
      <c r="D58" s="13"/>
    </row>
    <row r="59" spans="2:4" ht="36" customHeight="1">
      <c r="B59" s="9" t="s">
        <v>93</v>
      </c>
      <c r="C59" s="9"/>
      <c r="D59" s="9"/>
    </row>
    <row r="61" spans="2:4" ht="3.75" customHeight="1">
      <c r="B61" s="16"/>
      <c r="C61" s="16"/>
      <c r="D61" s="16"/>
    </row>
    <row r="62" spans="2:4" ht="7.5" customHeight="1"/>
    <row r="63" spans="2:4" ht="21.75" customHeight="1">
      <c r="B63" s="8" t="s">
        <v>94</v>
      </c>
      <c r="C63" s="8"/>
      <c r="D63" s="8"/>
    </row>
    <row r="64" spans="2:4" ht="18" customHeight="1">
      <c r="B64" s="7" t="s">
        <v>95</v>
      </c>
      <c r="C64" s="7"/>
      <c r="D64" s="7"/>
    </row>
  </sheetData>
  <mergeCells count="26">
    <mergeCell ref="B64:D64"/>
    <mergeCell ref="B55:D55"/>
    <mergeCell ref="B56:D56"/>
    <mergeCell ref="B58:D58"/>
    <mergeCell ref="B59:D59"/>
    <mergeCell ref="B63:D63"/>
    <mergeCell ref="B49:D49"/>
    <mergeCell ref="B50:D50"/>
    <mergeCell ref="B51:D51"/>
    <mergeCell ref="B52:D52"/>
    <mergeCell ref="B53:D53"/>
    <mergeCell ref="C43:D43"/>
    <mergeCell ref="B45:D45"/>
    <mergeCell ref="B46:D46"/>
    <mergeCell ref="B47:D47"/>
    <mergeCell ref="B48:D48"/>
    <mergeCell ref="B38:D38"/>
    <mergeCell ref="B39:D39"/>
    <mergeCell ref="C40:D40"/>
    <mergeCell ref="C41:D41"/>
    <mergeCell ref="C42:D42"/>
    <mergeCell ref="B2:C2"/>
    <mergeCell ref="B5:D5"/>
    <mergeCell ref="B13:D13"/>
    <mergeCell ref="B19:D19"/>
    <mergeCell ref="B29:D29"/>
  </mergeCells>
  <phoneticPr fontId="32"/>
  <pageMargins left="0.3" right="0.3" top="0.4" bottom="0.4"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K59"/>
  <sheetViews>
    <sheetView showGridLines="0" zoomScaleNormal="100" workbookViewId="0">
      <pane xSplit="2" ySplit="7" topLeftCell="C51" activePane="bottomRight" state="frozen"/>
      <selection pane="topRight" activeCell="C1" sqref="C1"/>
      <selection pane="bottomLeft" activeCell="A8" sqref="A8"/>
      <selection pane="bottomRight"/>
    </sheetView>
  </sheetViews>
  <sheetFormatPr defaultColWidth="8.7109375" defaultRowHeight="15"/>
  <cols>
    <col min="1" max="1" width="2" customWidth="1"/>
    <col min="2" max="2" width="8.140625" bestFit="1" customWidth="1"/>
    <col min="3" max="3" width="24" customWidth="1"/>
    <col min="4" max="4" width="16" customWidth="1"/>
    <col min="5" max="5" width="18" customWidth="1"/>
    <col min="6" max="6" width="8" customWidth="1"/>
    <col min="7" max="7" width="12" customWidth="1"/>
    <col min="8" max="8" width="18" customWidth="1"/>
    <col min="9" max="9" width="10" customWidth="1"/>
    <col min="10" max="10" width="14" customWidth="1"/>
    <col min="11" max="11" width="20" customWidth="1"/>
    <col min="12" max="12" width="4" customWidth="1"/>
  </cols>
  <sheetData>
    <row r="2" spans="2:11" ht="31.5" customHeight="1">
      <c r="B2" s="14" t="s">
        <v>96</v>
      </c>
      <c r="C2" s="14"/>
      <c r="D2" s="14"/>
      <c r="E2" s="14"/>
      <c r="F2" s="14"/>
      <c r="K2" s="21" t="s">
        <v>97</v>
      </c>
    </row>
    <row r="3" spans="2:11" ht="3.75" customHeight="1">
      <c r="B3" s="16"/>
      <c r="C3" s="16"/>
      <c r="D3" s="16"/>
      <c r="E3" s="16"/>
      <c r="F3" s="16"/>
      <c r="G3" s="16"/>
      <c r="H3" s="16"/>
      <c r="I3" s="16"/>
      <c r="J3" s="16"/>
      <c r="K3" s="16"/>
    </row>
    <row r="4" spans="2:11" ht="6" customHeight="1"/>
    <row r="5" spans="2:11" ht="21.75" customHeight="1">
      <c r="B5" s="6" t="s">
        <v>98</v>
      </c>
      <c r="C5" s="6"/>
      <c r="D5" s="6"/>
      <c r="E5" s="6"/>
      <c r="F5" s="6"/>
      <c r="G5" s="6"/>
      <c r="H5" s="6"/>
      <c r="I5" s="6"/>
      <c r="J5" s="6"/>
      <c r="K5" s="6"/>
    </row>
    <row r="6" spans="2:11" ht="6" customHeight="1"/>
    <row r="7" spans="2:11" ht="36" customHeight="1">
      <c r="B7" s="22" t="s">
        <v>99</v>
      </c>
      <c r="C7" s="22" t="s">
        <v>100</v>
      </c>
      <c r="D7" s="22" t="s">
        <v>101</v>
      </c>
      <c r="E7" s="22" t="s">
        <v>102</v>
      </c>
      <c r="F7" s="22" t="s">
        <v>103</v>
      </c>
      <c r="G7" s="22" t="s">
        <v>104</v>
      </c>
      <c r="H7" s="22" t="s">
        <v>105</v>
      </c>
      <c r="I7" s="22" t="s">
        <v>106</v>
      </c>
      <c r="J7" s="22" t="s">
        <v>107</v>
      </c>
      <c r="K7" s="22" t="s">
        <v>108</v>
      </c>
    </row>
    <row r="8" spans="2:11" ht="21.75" customHeight="1">
      <c r="B8" s="23"/>
      <c r="C8" s="24"/>
      <c r="D8" s="24"/>
      <c r="E8" s="24"/>
      <c r="F8" s="25"/>
      <c r="G8" s="26"/>
      <c r="H8" s="24"/>
      <c r="I8" s="27"/>
      <c r="J8" s="25"/>
      <c r="K8" s="24"/>
    </row>
    <row r="9" spans="2:11" ht="21.75" customHeight="1">
      <c r="B9" s="23"/>
      <c r="C9" s="24"/>
      <c r="D9" s="24"/>
      <c r="E9" s="24"/>
      <c r="F9" s="25"/>
      <c r="G9" s="26"/>
      <c r="H9" s="24"/>
      <c r="I9" s="27"/>
      <c r="J9" s="25"/>
      <c r="K9" s="24"/>
    </row>
    <row r="10" spans="2:11" ht="21.75" customHeight="1">
      <c r="B10" s="23"/>
      <c r="C10" s="24"/>
      <c r="D10" s="24"/>
      <c r="E10" s="24"/>
      <c r="F10" s="25"/>
      <c r="G10" s="26"/>
      <c r="H10" s="24"/>
      <c r="I10" s="27"/>
      <c r="J10" s="25"/>
      <c r="K10" s="24"/>
    </row>
    <row r="11" spans="2:11" ht="21.75" customHeight="1">
      <c r="B11" s="23"/>
      <c r="C11" s="24"/>
      <c r="D11" s="24"/>
      <c r="E11" s="24"/>
      <c r="F11" s="25"/>
      <c r="G11" s="26"/>
      <c r="H11" s="24"/>
      <c r="I11" s="27"/>
      <c r="J11" s="25"/>
      <c r="K11" s="24"/>
    </row>
    <row r="12" spans="2:11" ht="21.75" customHeight="1">
      <c r="B12" s="23"/>
      <c r="C12" s="24"/>
      <c r="D12" s="24"/>
      <c r="E12" s="24"/>
      <c r="F12" s="25"/>
      <c r="G12" s="26"/>
      <c r="H12" s="24"/>
      <c r="I12" s="27"/>
      <c r="J12" s="25"/>
      <c r="K12" s="24"/>
    </row>
    <row r="13" spans="2:11" ht="21.75" customHeight="1">
      <c r="B13" s="23"/>
      <c r="C13" s="24"/>
      <c r="D13" s="24"/>
      <c r="E13" s="24"/>
      <c r="F13" s="25"/>
      <c r="G13" s="26"/>
      <c r="H13" s="24"/>
      <c r="I13" s="27"/>
      <c r="J13" s="25"/>
      <c r="K13" s="24"/>
    </row>
    <row r="14" spans="2:11" ht="21.75" customHeight="1">
      <c r="B14" s="23"/>
      <c r="C14" s="24"/>
      <c r="D14" s="24"/>
      <c r="E14" s="24"/>
      <c r="F14" s="25"/>
      <c r="G14" s="26"/>
      <c r="H14" s="24"/>
      <c r="I14" s="27"/>
      <c r="J14" s="25"/>
      <c r="K14" s="24"/>
    </row>
    <row r="15" spans="2:11" ht="21.75" customHeight="1">
      <c r="B15" s="23"/>
      <c r="C15" s="24"/>
      <c r="D15" s="24"/>
      <c r="E15" s="24"/>
      <c r="F15" s="25"/>
      <c r="G15" s="26"/>
      <c r="H15" s="24"/>
      <c r="I15" s="27"/>
      <c r="J15" s="25"/>
      <c r="K15" s="24"/>
    </row>
    <row r="16" spans="2:11" ht="21.75" customHeight="1">
      <c r="B16" s="23"/>
      <c r="C16" s="24"/>
      <c r="D16" s="24"/>
      <c r="E16" s="24"/>
      <c r="F16" s="25"/>
      <c r="G16" s="26"/>
      <c r="H16" s="24"/>
      <c r="I16" s="27"/>
      <c r="J16" s="25"/>
      <c r="K16" s="24"/>
    </row>
    <row r="17" spans="2:11" ht="21.75" customHeight="1">
      <c r="B17" s="23"/>
      <c r="C17" s="24"/>
      <c r="D17" s="24"/>
      <c r="E17" s="24"/>
      <c r="F17" s="25"/>
      <c r="G17" s="26"/>
      <c r="H17" s="24"/>
      <c r="I17" s="27"/>
      <c r="J17" s="25"/>
      <c r="K17" s="24"/>
    </row>
    <row r="18" spans="2:11" ht="21.75" customHeight="1">
      <c r="B18" s="23"/>
      <c r="C18" s="24"/>
      <c r="D18" s="24"/>
      <c r="E18" s="24"/>
      <c r="F18" s="25"/>
      <c r="G18" s="26"/>
      <c r="H18" s="24"/>
      <c r="I18" s="27"/>
      <c r="J18" s="25"/>
      <c r="K18" s="24"/>
    </row>
    <row r="19" spans="2:11" ht="21.75" customHeight="1">
      <c r="B19" s="23"/>
      <c r="C19" s="24"/>
      <c r="D19" s="24"/>
      <c r="E19" s="24"/>
      <c r="F19" s="25"/>
      <c r="G19" s="26"/>
      <c r="H19" s="24"/>
      <c r="I19" s="27"/>
      <c r="J19" s="25"/>
      <c r="K19" s="24"/>
    </row>
    <row r="20" spans="2:11" ht="21.75" customHeight="1">
      <c r="B20" s="23"/>
      <c r="C20" s="24"/>
      <c r="D20" s="24"/>
      <c r="E20" s="24"/>
      <c r="F20" s="25"/>
      <c r="G20" s="26"/>
      <c r="H20" s="24"/>
      <c r="I20" s="27"/>
      <c r="J20" s="25"/>
      <c r="K20" s="24"/>
    </row>
    <row r="21" spans="2:11" ht="21.75" customHeight="1">
      <c r="B21" s="23"/>
      <c r="C21" s="24"/>
      <c r="D21" s="24"/>
      <c r="E21" s="24"/>
      <c r="F21" s="25"/>
      <c r="G21" s="26"/>
      <c r="H21" s="24"/>
      <c r="I21" s="27"/>
      <c r="J21" s="25"/>
      <c r="K21" s="24"/>
    </row>
    <row r="22" spans="2:11" ht="21.75" customHeight="1">
      <c r="B22" s="23"/>
      <c r="C22" s="24"/>
      <c r="D22" s="24"/>
      <c r="E22" s="24"/>
      <c r="F22" s="25"/>
      <c r="G22" s="26"/>
      <c r="H22" s="24"/>
      <c r="I22" s="27"/>
      <c r="J22" s="25"/>
      <c r="K22" s="24"/>
    </row>
    <row r="23" spans="2:11" ht="21.75" customHeight="1">
      <c r="B23" s="23"/>
      <c r="C23" s="24"/>
      <c r="D23" s="24"/>
      <c r="E23" s="24"/>
      <c r="F23" s="25"/>
      <c r="G23" s="26"/>
      <c r="H23" s="24"/>
      <c r="I23" s="27"/>
      <c r="J23" s="25"/>
      <c r="K23" s="24"/>
    </row>
    <row r="24" spans="2:11" ht="21.75" customHeight="1">
      <c r="B24" s="23"/>
      <c r="C24" s="24"/>
      <c r="D24" s="24"/>
      <c r="E24" s="24"/>
      <c r="F24" s="25"/>
      <c r="G24" s="26"/>
      <c r="H24" s="24"/>
      <c r="I24" s="27"/>
      <c r="J24" s="25"/>
      <c r="K24" s="24"/>
    </row>
    <row r="25" spans="2:11" ht="21.75" customHeight="1">
      <c r="B25" s="23"/>
      <c r="C25" s="24"/>
      <c r="D25" s="24"/>
      <c r="E25" s="24"/>
      <c r="F25" s="25"/>
      <c r="G25" s="26"/>
      <c r="H25" s="24"/>
      <c r="I25" s="27"/>
      <c r="J25" s="25"/>
      <c r="K25" s="24"/>
    </row>
    <row r="26" spans="2:11" ht="21.75" customHeight="1">
      <c r="B26" s="23"/>
      <c r="C26" s="24"/>
      <c r="D26" s="24"/>
      <c r="E26" s="24"/>
      <c r="F26" s="25"/>
      <c r="G26" s="26"/>
      <c r="H26" s="24"/>
      <c r="I26" s="27"/>
      <c r="J26" s="25"/>
      <c r="K26" s="24"/>
    </row>
    <row r="27" spans="2:11" ht="21.75" customHeight="1">
      <c r="B27" s="23"/>
      <c r="C27" s="24"/>
      <c r="D27" s="24"/>
      <c r="E27" s="24"/>
      <c r="F27" s="25"/>
      <c r="G27" s="26"/>
      <c r="H27" s="24"/>
      <c r="I27" s="27"/>
      <c r="J27" s="25"/>
      <c r="K27" s="24"/>
    </row>
    <row r="28" spans="2:11" ht="21.75" customHeight="1">
      <c r="B28" s="23"/>
      <c r="C28" s="24"/>
      <c r="D28" s="24"/>
      <c r="E28" s="24"/>
      <c r="F28" s="25"/>
      <c r="G28" s="26"/>
      <c r="H28" s="24"/>
      <c r="I28" s="27"/>
      <c r="J28" s="25"/>
      <c r="K28" s="24"/>
    </row>
    <row r="29" spans="2:11" ht="21.75" customHeight="1">
      <c r="B29" s="23"/>
      <c r="C29" s="24"/>
      <c r="D29" s="24"/>
      <c r="E29" s="24"/>
      <c r="F29" s="25"/>
      <c r="G29" s="26"/>
      <c r="H29" s="24"/>
      <c r="I29" s="27"/>
      <c r="J29" s="25"/>
      <c r="K29" s="24"/>
    </row>
    <row r="30" spans="2:11" ht="21.75" customHeight="1">
      <c r="B30" s="23"/>
      <c r="C30" s="24"/>
      <c r="D30" s="24"/>
      <c r="E30" s="24"/>
      <c r="F30" s="25"/>
      <c r="G30" s="26"/>
      <c r="H30" s="24"/>
      <c r="I30" s="27"/>
      <c r="J30" s="25"/>
      <c r="K30" s="24"/>
    </row>
    <row r="31" spans="2:11" ht="21.75" customHeight="1">
      <c r="B31" s="23"/>
      <c r="C31" s="24"/>
      <c r="D31" s="24"/>
      <c r="E31" s="24"/>
      <c r="F31" s="25"/>
      <c r="G31" s="26"/>
      <c r="H31" s="24"/>
      <c r="I31" s="27"/>
      <c r="J31" s="25"/>
      <c r="K31" s="24"/>
    </row>
    <row r="32" spans="2:11" ht="21.75" customHeight="1">
      <c r="B32" s="23"/>
      <c r="C32" s="24"/>
      <c r="D32" s="24"/>
      <c r="E32" s="24"/>
      <c r="F32" s="25"/>
      <c r="G32" s="26"/>
      <c r="H32" s="24"/>
      <c r="I32" s="27"/>
      <c r="J32" s="25"/>
      <c r="K32" s="24"/>
    </row>
    <row r="33" spans="2:11" ht="21.75" customHeight="1">
      <c r="B33" s="23"/>
      <c r="C33" s="24"/>
      <c r="D33" s="24"/>
      <c r="E33" s="24"/>
      <c r="F33" s="25"/>
      <c r="G33" s="26"/>
      <c r="H33" s="24"/>
      <c r="I33" s="27"/>
      <c r="J33" s="25"/>
      <c r="K33" s="24"/>
    </row>
    <row r="34" spans="2:11" ht="21.75" customHeight="1">
      <c r="B34" s="23"/>
      <c r="C34" s="24"/>
      <c r="D34" s="24"/>
      <c r="E34" s="24"/>
      <c r="F34" s="25"/>
      <c r="G34" s="26"/>
      <c r="H34" s="24"/>
      <c r="I34" s="27"/>
      <c r="J34" s="25"/>
      <c r="K34" s="24"/>
    </row>
    <row r="35" spans="2:11" ht="21.75" customHeight="1">
      <c r="B35" s="23"/>
      <c r="C35" s="24"/>
      <c r="D35" s="24"/>
      <c r="E35" s="24"/>
      <c r="F35" s="25"/>
      <c r="G35" s="26"/>
      <c r="H35" s="24"/>
      <c r="I35" s="27"/>
      <c r="J35" s="25"/>
      <c r="K35" s="24"/>
    </row>
    <row r="36" spans="2:11" ht="21.75" customHeight="1">
      <c r="B36" s="23"/>
      <c r="C36" s="24"/>
      <c r="D36" s="24"/>
      <c r="E36" s="24"/>
      <c r="F36" s="25"/>
      <c r="G36" s="26"/>
      <c r="H36" s="24"/>
      <c r="I36" s="27"/>
      <c r="J36" s="25"/>
      <c r="K36" s="24"/>
    </row>
    <row r="37" spans="2:11" ht="21.75" customHeight="1">
      <c r="B37" s="23"/>
      <c r="C37" s="24"/>
      <c r="D37" s="24"/>
      <c r="E37" s="24"/>
      <c r="F37" s="25"/>
      <c r="G37" s="26"/>
      <c r="H37" s="24"/>
      <c r="I37" s="27"/>
      <c r="J37" s="25"/>
      <c r="K37" s="24"/>
    </row>
    <row r="38" spans="2:11" ht="21.75" customHeight="1">
      <c r="B38" s="23"/>
      <c r="C38" s="24"/>
      <c r="D38" s="24"/>
      <c r="E38" s="24"/>
      <c r="F38" s="25"/>
      <c r="G38" s="26"/>
      <c r="H38" s="24"/>
      <c r="I38" s="27"/>
      <c r="J38" s="25"/>
      <c r="K38" s="24"/>
    </row>
    <row r="39" spans="2:11" ht="21.75" customHeight="1">
      <c r="B39" s="23"/>
      <c r="C39" s="24"/>
      <c r="D39" s="24"/>
      <c r="E39" s="24"/>
      <c r="F39" s="25"/>
      <c r="G39" s="26"/>
      <c r="H39" s="24"/>
      <c r="I39" s="27"/>
      <c r="J39" s="25"/>
      <c r="K39" s="24"/>
    </row>
    <row r="40" spans="2:11" ht="21.75" customHeight="1">
      <c r="B40" s="23"/>
      <c r="C40" s="24"/>
      <c r="D40" s="24"/>
      <c r="E40" s="24"/>
      <c r="F40" s="25"/>
      <c r="G40" s="26"/>
      <c r="H40" s="24"/>
      <c r="I40" s="27"/>
      <c r="J40" s="25"/>
      <c r="K40" s="24"/>
    </row>
    <row r="41" spans="2:11" ht="21.75" customHeight="1">
      <c r="B41" s="23"/>
      <c r="C41" s="24"/>
      <c r="D41" s="24"/>
      <c r="E41" s="24"/>
      <c r="F41" s="25"/>
      <c r="G41" s="26"/>
      <c r="H41" s="24"/>
      <c r="I41" s="27"/>
      <c r="J41" s="25"/>
      <c r="K41" s="24"/>
    </row>
    <row r="42" spans="2:11" ht="21.75" customHeight="1">
      <c r="B42" s="23"/>
      <c r="C42" s="24"/>
      <c r="D42" s="24"/>
      <c r="E42" s="24"/>
      <c r="F42" s="25"/>
      <c r="G42" s="26"/>
      <c r="H42" s="24"/>
      <c r="I42" s="27"/>
      <c r="J42" s="25"/>
      <c r="K42" s="24"/>
    </row>
    <row r="43" spans="2:11" ht="21.75" customHeight="1">
      <c r="B43" s="23"/>
      <c r="C43" s="24"/>
      <c r="D43" s="24"/>
      <c r="E43" s="24"/>
      <c r="F43" s="25"/>
      <c r="G43" s="26"/>
      <c r="H43" s="24"/>
      <c r="I43" s="27"/>
      <c r="J43" s="25"/>
      <c r="K43" s="24"/>
    </row>
    <row r="44" spans="2:11" ht="21.75" customHeight="1">
      <c r="B44" s="23"/>
      <c r="C44" s="24"/>
      <c r="D44" s="24"/>
      <c r="E44" s="24"/>
      <c r="F44" s="25"/>
      <c r="G44" s="26"/>
      <c r="H44" s="24"/>
      <c r="I44" s="27"/>
      <c r="J44" s="25"/>
      <c r="K44" s="24"/>
    </row>
    <row r="45" spans="2:11" ht="21.75" customHeight="1">
      <c r="B45" s="23"/>
      <c r="C45" s="24"/>
      <c r="D45" s="24"/>
      <c r="E45" s="24"/>
      <c r="F45" s="25"/>
      <c r="G45" s="26"/>
      <c r="H45" s="24"/>
      <c r="I45" s="27"/>
      <c r="J45" s="25"/>
      <c r="K45" s="24"/>
    </row>
    <row r="46" spans="2:11" ht="21.75" customHeight="1">
      <c r="B46" s="23"/>
      <c r="C46" s="24"/>
      <c r="D46" s="24"/>
      <c r="E46" s="24"/>
      <c r="F46" s="25"/>
      <c r="G46" s="26"/>
      <c r="H46" s="24"/>
      <c r="I46" s="27"/>
      <c r="J46" s="25"/>
      <c r="K46" s="24"/>
    </row>
    <row r="47" spans="2:11" ht="21.75" customHeight="1">
      <c r="B47" s="23"/>
      <c r="C47" s="24"/>
      <c r="D47" s="24"/>
      <c r="E47" s="24"/>
      <c r="F47" s="25"/>
      <c r="G47" s="26"/>
      <c r="H47" s="24"/>
      <c r="I47" s="27"/>
      <c r="J47" s="25"/>
      <c r="K47" s="24"/>
    </row>
    <row r="48" spans="2:11" ht="21.75" customHeight="1">
      <c r="B48" s="23"/>
      <c r="C48" s="24"/>
      <c r="D48" s="24"/>
      <c r="E48" s="24"/>
      <c r="F48" s="25"/>
      <c r="G48" s="26"/>
      <c r="H48" s="24"/>
      <c r="I48" s="27"/>
      <c r="J48" s="25"/>
      <c r="K48" s="24"/>
    </row>
    <row r="49" spans="2:11" ht="21.75" customHeight="1">
      <c r="B49" s="23"/>
      <c r="C49" s="24"/>
      <c r="D49" s="24"/>
      <c r="E49" s="24"/>
      <c r="F49" s="25"/>
      <c r="G49" s="26"/>
      <c r="H49" s="24"/>
      <c r="I49" s="27"/>
      <c r="J49" s="25"/>
      <c r="K49" s="24"/>
    </row>
    <row r="50" spans="2:11" ht="21.75" customHeight="1">
      <c r="B50" s="23"/>
      <c r="C50" s="24"/>
      <c r="D50" s="24"/>
      <c r="E50" s="24"/>
      <c r="F50" s="25"/>
      <c r="G50" s="26"/>
      <c r="H50" s="24"/>
      <c r="I50" s="27"/>
      <c r="J50" s="25"/>
      <c r="K50" s="24"/>
    </row>
    <row r="51" spans="2:11" ht="21.75" customHeight="1">
      <c r="B51" s="23"/>
      <c r="C51" s="24"/>
      <c r="D51" s="24"/>
      <c r="E51" s="24"/>
      <c r="F51" s="25"/>
      <c r="G51" s="26"/>
      <c r="H51" s="24"/>
      <c r="I51" s="27"/>
      <c r="J51" s="25"/>
      <c r="K51" s="24"/>
    </row>
    <row r="52" spans="2:11" ht="21.75" customHeight="1">
      <c r="B52" s="23"/>
      <c r="C52" s="24"/>
      <c r="D52" s="24"/>
      <c r="E52" s="24"/>
      <c r="F52" s="25"/>
      <c r="G52" s="26"/>
      <c r="H52" s="24"/>
      <c r="I52" s="27"/>
      <c r="J52" s="25"/>
      <c r="K52" s="24"/>
    </row>
    <row r="53" spans="2:11" ht="21.75" customHeight="1">
      <c r="B53" s="23"/>
      <c r="C53" s="24"/>
      <c r="D53" s="24"/>
      <c r="E53" s="24"/>
      <c r="F53" s="25"/>
      <c r="G53" s="26"/>
      <c r="H53" s="24"/>
      <c r="I53" s="27"/>
      <c r="J53" s="25"/>
      <c r="K53" s="24"/>
    </row>
    <row r="54" spans="2:11" ht="21.75" customHeight="1">
      <c r="B54" s="23"/>
      <c r="C54" s="24"/>
      <c r="D54" s="24"/>
      <c r="E54" s="24"/>
      <c r="F54" s="25"/>
      <c r="G54" s="26"/>
      <c r="H54" s="24"/>
      <c r="I54" s="27"/>
      <c r="J54" s="25"/>
      <c r="K54" s="24"/>
    </row>
    <row r="55" spans="2:11" ht="21.75" customHeight="1">
      <c r="B55" s="23"/>
      <c r="C55" s="24"/>
      <c r="D55" s="24"/>
      <c r="E55" s="24"/>
      <c r="F55" s="25"/>
      <c r="G55" s="26"/>
      <c r="H55" s="24"/>
      <c r="I55" s="27"/>
      <c r="J55" s="25"/>
      <c r="K55" s="24"/>
    </row>
    <row r="56" spans="2:11" ht="21.75" customHeight="1">
      <c r="B56" s="23"/>
      <c r="C56" s="24"/>
      <c r="D56" s="24"/>
      <c r="E56" s="24"/>
      <c r="F56" s="25"/>
      <c r="G56" s="26"/>
      <c r="H56" s="24"/>
      <c r="I56" s="27"/>
      <c r="J56" s="25"/>
      <c r="K56" s="24"/>
    </row>
    <row r="57" spans="2:11" ht="21.75" customHeight="1">
      <c r="B57" s="23"/>
      <c r="C57" s="24"/>
      <c r="D57" s="24"/>
      <c r="E57" s="24"/>
      <c r="F57" s="25"/>
      <c r="G57" s="26"/>
      <c r="H57" s="24"/>
      <c r="I57" s="27"/>
      <c r="J57" s="25"/>
      <c r="K57" s="24"/>
    </row>
    <row r="59" spans="2:11">
      <c r="B59" s="5" t="s">
        <v>109</v>
      </c>
      <c r="C59" s="5"/>
      <c r="D59" s="5"/>
      <c r="E59" s="5"/>
      <c r="F59" s="5"/>
      <c r="G59" s="5"/>
      <c r="H59" s="5"/>
      <c r="I59" s="5"/>
      <c r="J59" s="5"/>
      <c r="K59" s="5"/>
    </row>
  </sheetData>
  <mergeCells count="3">
    <mergeCell ref="B2:F2"/>
    <mergeCell ref="B5:K5"/>
    <mergeCell ref="B59:K59"/>
  </mergeCells>
  <phoneticPr fontId="32"/>
  <dataValidations count="2">
    <dataValidation type="list" allowBlank="1" sqref="F8:F57" xr:uid="{00000000-0002-0000-0100-000000000000}">
      <formula1>"本,個,枚,m,kg,袋,巻,セット,箱,缶"</formula1>
      <formula2>0</formula2>
    </dataValidation>
    <dataValidation type="list" allowBlank="1" sqref="J8:J57" xr:uid="{00000000-0002-0000-0100-000001000000}">
      <formula1>"自社倉庫,仮設事務所,A現場,B現場,C現場,その他"</formula1>
      <formula2>0</formula2>
    </dataValidation>
  </dataValidations>
  <pageMargins left="0.3" right="0.3" top="0.4" bottom="0.4" header="0.511811023622047" footer="0.511811023622047"/>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O64"/>
  <sheetViews>
    <sheetView showGridLines="0" zoomScaleNormal="100" workbookViewId="0">
      <pane xSplit="6" ySplit="10" topLeftCell="G23" activePane="bottomRight" state="frozen"/>
      <selection pane="topRight" activeCell="G1" sqref="G1"/>
      <selection pane="bottomLeft" activeCell="A11" sqref="A11"/>
      <selection pane="bottomRight"/>
    </sheetView>
  </sheetViews>
  <sheetFormatPr defaultColWidth="8.7109375" defaultRowHeight="15"/>
  <cols>
    <col min="1" max="1" width="2" customWidth="1"/>
    <col min="2" max="2" width="10" customWidth="1"/>
    <col min="3" max="3" width="22" customWidth="1"/>
    <col min="4" max="4" width="14" customWidth="1"/>
    <col min="5" max="5" width="7" customWidth="1"/>
    <col min="6" max="11" width="11" customWidth="1"/>
    <col min="12" max="12" width="12" customWidth="1"/>
    <col min="13" max="13" width="11" customWidth="1"/>
    <col min="14" max="14" width="12" customWidth="1"/>
    <col min="15" max="15" width="14" customWidth="1"/>
    <col min="16" max="16" width="4" customWidth="1"/>
  </cols>
  <sheetData>
    <row r="2" spans="2:15" ht="31.5" customHeight="1">
      <c r="B2" s="14" t="s">
        <v>110</v>
      </c>
      <c r="C2" s="14"/>
      <c r="D2" s="14"/>
      <c r="E2" s="14"/>
      <c r="F2" s="14"/>
      <c r="O2" s="21" t="s">
        <v>97</v>
      </c>
    </row>
    <row r="3" spans="2:15" ht="3.75" customHeight="1">
      <c r="B3" s="16"/>
      <c r="C3" s="16"/>
      <c r="D3" s="16"/>
      <c r="E3" s="16"/>
      <c r="F3" s="16"/>
      <c r="G3" s="16"/>
      <c r="H3" s="16"/>
      <c r="I3" s="16"/>
      <c r="J3" s="16"/>
      <c r="K3" s="16"/>
      <c r="L3" s="16"/>
      <c r="M3" s="16"/>
      <c r="N3" s="16"/>
      <c r="O3" s="16"/>
    </row>
    <row r="4" spans="2:15" ht="6" customHeight="1"/>
    <row r="5" spans="2:15" ht="21.75" customHeight="1">
      <c r="B5" s="13" t="s">
        <v>111</v>
      </c>
      <c r="C5" s="13"/>
      <c r="D5" s="13"/>
      <c r="E5" s="13"/>
      <c r="F5" s="13"/>
      <c r="G5" s="13"/>
      <c r="H5" s="13"/>
      <c r="I5" s="13"/>
      <c r="J5" s="13"/>
      <c r="K5" s="13"/>
      <c r="L5" s="13"/>
      <c r="M5" s="13"/>
      <c r="N5" s="13"/>
      <c r="O5" s="13"/>
    </row>
    <row r="6" spans="2:15" ht="21.75" customHeight="1">
      <c r="B6" s="4" t="s">
        <v>112</v>
      </c>
      <c r="C6" s="4"/>
      <c r="D6" s="4" t="s">
        <v>113</v>
      </c>
      <c r="E6" s="4"/>
      <c r="F6" s="4" t="s">
        <v>114</v>
      </c>
      <c r="G6" s="4"/>
      <c r="H6" s="4" t="s">
        <v>115</v>
      </c>
      <c r="I6" s="4"/>
      <c r="J6" s="4" t="s">
        <v>116</v>
      </c>
      <c r="K6" s="4"/>
      <c r="L6" s="4" t="s">
        <v>117</v>
      </c>
      <c r="M6" s="4"/>
      <c r="N6" s="3"/>
      <c r="O6" s="3"/>
    </row>
    <row r="7" spans="2:15" ht="31.5" customHeight="1">
      <c r="B7" s="2" t="str">
        <f>COUNTA(C11:C60)&amp;"品目"</f>
        <v>50品目</v>
      </c>
      <c r="C7" s="2"/>
      <c r="D7" s="1">
        <f>SUM(O11:O60)</f>
        <v>0</v>
      </c>
      <c r="E7" s="1"/>
      <c r="F7" s="2" t="str">
        <f>COUNTIF(N11:N60,"不足")&amp;"件"</f>
        <v>0件</v>
      </c>
      <c r="G7" s="2"/>
      <c r="H7" s="2" t="str">
        <f>COUNTIF(N11:N60,"欠品")&amp;"件"</f>
        <v>0件</v>
      </c>
      <c r="I7" s="2"/>
      <c r="J7" s="52">
        <f>SUM(G11:G60)</f>
        <v>0</v>
      </c>
      <c r="K7" s="52"/>
      <c r="L7" s="52">
        <f>SUM(I11:K60)</f>
        <v>0</v>
      </c>
      <c r="M7" s="52"/>
      <c r="N7" s="3"/>
      <c r="O7" s="3"/>
    </row>
    <row r="8" spans="2:15" ht="7.5" customHeight="1"/>
    <row r="9" spans="2:15" ht="21.75" customHeight="1">
      <c r="B9" s="28" t="s">
        <v>118</v>
      </c>
      <c r="C9" s="29" t="s">
        <v>119</v>
      </c>
      <c r="D9" s="53" t="s">
        <v>120</v>
      </c>
      <c r="E9" s="53"/>
      <c r="F9" s="30" t="s">
        <v>121</v>
      </c>
      <c r="G9" s="6" t="s">
        <v>122</v>
      </c>
      <c r="H9" s="6"/>
      <c r="I9" s="6"/>
      <c r="J9" s="6"/>
      <c r="K9" s="6"/>
      <c r="L9" s="6"/>
      <c r="M9" s="6"/>
      <c r="N9" s="6"/>
      <c r="O9" s="6"/>
    </row>
    <row r="10" spans="2:15" ht="31.5" customHeight="1">
      <c r="B10" s="22" t="s">
        <v>99</v>
      </c>
      <c r="C10" s="22" t="s">
        <v>100</v>
      </c>
      <c r="D10" s="22" t="s">
        <v>101</v>
      </c>
      <c r="E10" s="22" t="s">
        <v>103</v>
      </c>
      <c r="F10" s="22" t="s">
        <v>104</v>
      </c>
      <c r="G10" s="22" t="s">
        <v>123</v>
      </c>
      <c r="H10" s="22" t="s">
        <v>124</v>
      </c>
      <c r="I10" s="31" t="s">
        <v>125</v>
      </c>
      <c r="J10" s="31" t="s">
        <v>126</v>
      </c>
      <c r="K10" s="31" t="s">
        <v>127</v>
      </c>
      <c r="L10" s="22" t="s">
        <v>128</v>
      </c>
      <c r="M10" s="22" t="s">
        <v>106</v>
      </c>
      <c r="N10" s="22" t="s">
        <v>129</v>
      </c>
      <c r="O10" s="22" t="s">
        <v>130</v>
      </c>
    </row>
    <row r="11" spans="2:15" ht="21.75" customHeight="1">
      <c r="B11" s="23"/>
      <c r="C11" s="32" t="str">
        <f>IFERROR(IF(B11="","",VLOOKUP(B11,商品マスタ!$B$8:$K$57,2,FALSE())),"")</f>
        <v/>
      </c>
      <c r="D11" s="32" t="str">
        <f>IFERROR(IF(B11="","",VLOOKUP(B11,商品マスタ!$B$8:$K$57,3,FALSE())),"")</f>
        <v/>
      </c>
      <c r="E11" s="33" t="str">
        <f>IFERROR(IF(B11="","",VLOOKUP(B11,商品マスタ!$B$8:$K$57,5,FALSE())),"")</f>
        <v/>
      </c>
      <c r="F11" s="34" t="str">
        <f>IFERROR(IF(B11="","",VLOOKUP(B11,商品マスタ!$B$8:$K$57,6,FALSE())),"")</f>
        <v/>
      </c>
      <c r="G11" s="27"/>
      <c r="H11" s="27"/>
      <c r="I11" s="27"/>
      <c r="J11" s="27"/>
      <c r="K11" s="27"/>
      <c r="L11" s="35" t="str">
        <f t="shared" ref="L11:L42" si="0">IF(B11="","",SUM(G11:K11))</f>
        <v/>
      </c>
      <c r="M11" s="36" t="str">
        <f>IFERROR(IF(B11="","",VLOOKUP(B11,商品マスタ!$B$8:$K$57,8,FALSE())),"")</f>
        <v/>
      </c>
      <c r="N11" s="23" t="str">
        <f t="shared" ref="N11:N42" si="1">IF(B11="","",IF(L11=0,"欠品",IF(AND(M11&lt;&gt;"",L11&lt;M11),"不足","適正")))</f>
        <v/>
      </c>
      <c r="O11" s="37" t="str">
        <f t="shared" ref="O11:O42" si="2">IF(OR(B11="",F11=""),"",F11*L11)</f>
        <v/>
      </c>
    </row>
    <row r="12" spans="2:15" ht="21.75" customHeight="1">
      <c r="B12" s="23"/>
      <c r="C12" s="32" t="str">
        <f>IFERROR(IF(B12="","",VLOOKUP(B12,商品マスタ!$B$8:$K$57,2,FALSE())),"")</f>
        <v/>
      </c>
      <c r="D12" s="32" t="str">
        <f>IFERROR(IF(B12="","",VLOOKUP(B12,商品マスタ!$B$8:$K$57,3,FALSE())),"")</f>
        <v/>
      </c>
      <c r="E12" s="33" t="str">
        <f>IFERROR(IF(B12="","",VLOOKUP(B12,商品マスタ!$B$8:$K$57,5,FALSE())),"")</f>
        <v/>
      </c>
      <c r="F12" s="34" t="str">
        <f>IFERROR(IF(B12="","",VLOOKUP(B12,商品マスタ!$B$8:$K$57,6,FALSE())),"")</f>
        <v/>
      </c>
      <c r="G12" s="27"/>
      <c r="H12" s="27"/>
      <c r="I12" s="27"/>
      <c r="J12" s="27"/>
      <c r="K12" s="27"/>
      <c r="L12" s="35" t="str">
        <f t="shared" si="0"/>
        <v/>
      </c>
      <c r="M12" s="36" t="str">
        <f>IFERROR(IF(B12="","",VLOOKUP(B12,商品マスタ!$B$8:$K$57,8,FALSE())),"")</f>
        <v/>
      </c>
      <c r="N12" s="23" t="str">
        <f t="shared" si="1"/>
        <v/>
      </c>
      <c r="O12" s="37" t="str">
        <f t="shared" si="2"/>
        <v/>
      </c>
    </row>
    <row r="13" spans="2:15" ht="21.75" customHeight="1">
      <c r="B13" s="23"/>
      <c r="C13" s="32" t="str">
        <f>IFERROR(IF(B13="","",VLOOKUP(B13,商品マスタ!$B$8:$K$57,2,FALSE())),"")</f>
        <v/>
      </c>
      <c r="D13" s="32" t="str">
        <f>IFERROR(IF(B13="","",VLOOKUP(B13,商品マスタ!$B$8:$K$57,3,FALSE())),"")</f>
        <v/>
      </c>
      <c r="E13" s="33" t="str">
        <f>IFERROR(IF(B13="","",VLOOKUP(B13,商品マスタ!$B$8:$K$57,5,FALSE())),"")</f>
        <v/>
      </c>
      <c r="F13" s="34" t="str">
        <f>IFERROR(IF(B13="","",VLOOKUP(B13,商品マスタ!$B$8:$K$57,6,FALSE())),"")</f>
        <v/>
      </c>
      <c r="G13" s="27"/>
      <c r="H13" s="27"/>
      <c r="I13" s="27"/>
      <c r="J13" s="27"/>
      <c r="K13" s="27"/>
      <c r="L13" s="35" t="str">
        <f t="shared" si="0"/>
        <v/>
      </c>
      <c r="M13" s="36" t="str">
        <f>IFERROR(IF(B13="","",VLOOKUP(B13,商品マスタ!$B$8:$K$57,8,FALSE())),"")</f>
        <v/>
      </c>
      <c r="N13" s="23" t="str">
        <f t="shared" si="1"/>
        <v/>
      </c>
      <c r="O13" s="37" t="str">
        <f t="shared" si="2"/>
        <v/>
      </c>
    </row>
    <row r="14" spans="2:15" ht="21.75" customHeight="1">
      <c r="B14" s="23"/>
      <c r="C14" s="32" t="str">
        <f>IFERROR(IF(B14="","",VLOOKUP(B14,商品マスタ!$B$8:$K$57,2,FALSE())),"")</f>
        <v/>
      </c>
      <c r="D14" s="32" t="str">
        <f>IFERROR(IF(B14="","",VLOOKUP(B14,商品マスタ!$B$8:$K$57,3,FALSE())),"")</f>
        <v/>
      </c>
      <c r="E14" s="33" t="str">
        <f>IFERROR(IF(B14="","",VLOOKUP(B14,商品マスタ!$B$8:$K$57,5,FALSE())),"")</f>
        <v/>
      </c>
      <c r="F14" s="34" t="str">
        <f>IFERROR(IF(B14="","",VLOOKUP(B14,商品マスタ!$B$8:$K$57,6,FALSE())),"")</f>
        <v/>
      </c>
      <c r="G14" s="27"/>
      <c r="H14" s="27"/>
      <c r="I14" s="27"/>
      <c r="J14" s="27"/>
      <c r="K14" s="27"/>
      <c r="L14" s="35" t="str">
        <f t="shared" si="0"/>
        <v/>
      </c>
      <c r="M14" s="36" t="str">
        <f>IFERROR(IF(B14="","",VLOOKUP(B14,商品マスタ!$B$8:$K$57,8,FALSE())),"")</f>
        <v/>
      </c>
      <c r="N14" s="23" t="str">
        <f t="shared" si="1"/>
        <v/>
      </c>
      <c r="O14" s="37" t="str">
        <f t="shared" si="2"/>
        <v/>
      </c>
    </row>
    <row r="15" spans="2:15" ht="21.75" customHeight="1">
      <c r="B15" s="23"/>
      <c r="C15" s="32" t="str">
        <f>IFERROR(IF(B15="","",VLOOKUP(B15,商品マスタ!$B$8:$K$57,2,FALSE())),"")</f>
        <v/>
      </c>
      <c r="D15" s="32" t="str">
        <f>IFERROR(IF(B15="","",VLOOKUP(B15,商品マスタ!$B$8:$K$57,3,FALSE())),"")</f>
        <v/>
      </c>
      <c r="E15" s="33" t="str">
        <f>IFERROR(IF(B15="","",VLOOKUP(B15,商品マスタ!$B$8:$K$57,5,FALSE())),"")</f>
        <v/>
      </c>
      <c r="F15" s="34" t="str">
        <f>IFERROR(IF(B15="","",VLOOKUP(B15,商品マスタ!$B$8:$K$57,6,FALSE())),"")</f>
        <v/>
      </c>
      <c r="G15" s="27"/>
      <c r="H15" s="27"/>
      <c r="I15" s="27"/>
      <c r="J15" s="27"/>
      <c r="K15" s="27"/>
      <c r="L15" s="35" t="str">
        <f t="shared" si="0"/>
        <v/>
      </c>
      <c r="M15" s="36" t="str">
        <f>IFERROR(IF(B15="","",VLOOKUP(B15,商品マスタ!$B$8:$K$57,8,FALSE())),"")</f>
        <v/>
      </c>
      <c r="N15" s="23" t="str">
        <f t="shared" si="1"/>
        <v/>
      </c>
      <c r="O15" s="37" t="str">
        <f t="shared" si="2"/>
        <v/>
      </c>
    </row>
    <row r="16" spans="2:15" ht="21.75" customHeight="1">
      <c r="B16" s="23"/>
      <c r="C16" s="32" t="str">
        <f>IFERROR(IF(B16="","",VLOOKUP(B16,商品マスタ!$B$8:$K$57,2,FALSE())),"")</f>
        <v/>
      </c>
      <c r="D16" s="32" t="str">
        <f>IFERROR(IF(B16="","",VLOOKUP(B16,商品マスタ!$B$8:$K$57,3,FALSE())),"")</f>
        <v/>
      </c>
      <c r="E16" s="33" t="str">
        <f>IFERROR(IF(B16="","",VLOOKUP(B16,商品マスタ!$B$8:$K$57,5,FALSE())),"")</f>
        <v/>
      </c>
      <c r="F16" s="34" t="str">
        <f>IFERROR(IF(B16="","",VLOOKUP(B16,商品マスタ!$B$8:$K$57,6,FALSE())),"")</f>
        <v/>
      </c>
      <c r="G16" s="27"/>
      <c r="H16" s="27"/>
      <c r="I16" s="27"/>
      <c r="J16" s="27"/>
      <c r="K16" s="27"/>
      <c r="L16" s="35" t="str">
        <f t="shared" si="0"/>
        <v/>
      </c>
      <c r="M16" s="36" t="str">
        <f>IFERROR(IF(B16="","",VLOOKUP(B16,商品マスタ!$B$8:$K$57,8,FALSE())),"")</f>
        <v/>
      </c>
      <c r="N16" s="23" t="str">
        <f t="shared" si="1"/>
        <v/>
      </c>
      <c r="O16" s="37" t="str">
        <f t="shared" si="2"/>
        <v/>
      </c>
    </row>
    <row r="17" spans="2:15" ht="21.75" customHeight="1">
      <c r="B17" s="23"/>
      <c r="C17" s="32" t="str">
        <f>IFERROR(IF(B17="","",VLOOKUP(B17,商品マスタ!$B$8:$K$57,2,FALSE())),"")</f>
        <v/>
      </c>
      <c r="D17" s="32" t="str">
        <f>IFERROR(IF(B17="","",VLOOKUP(B17,商品マスタ!$B$8:$K$57,3,FALSE())),"")</f>
        <v/>
      </c>
      <c r="E17" s="33" t="str">
        <f>IFERROR(IF(B17="","",VLOOKUP(B17,商品マスタ!$B$8:$K$57,5,FALSE())),"")</f>
        <v/>
      </c>
      <c r="F17" s="34" t="str">
        <f>IFERROR(IF(B17="","",VLOOKUP(B17,商品マスタ!$B$8:$K$57,6,FALSE())),"")</f>
        <v/>
      </c>
      <c r="G17" s="27"/>
      <c r="H17" s="27"/>
      <c r="I17" s="27"/>
      <c r="J17" s="27"/>
      <c r="K17" s="27"/>
      <c r="L17" s="35" t="str">
        <f t="shared" si="0"/>
        <v/>
      </c>
      <c r="M17" s="36" t="str">
        <f>IFERROR(IF(B17="","",VLOOKUP(B17,商品マスタ!$B$8:$K$57,8,FALSE())),"")</f>
        <v/>
      </c>
      <c r="N17" s="23" t="str">
        <f t="shared" si="1"/>
        <v/>
      </c>
      <c r="O17" s="37" t="str">
        <f t="shared" si="2"/>
        <v/>
      </c>
    </row>
    <row r="18" spans="2:15" ht="21.75" customHeight="1">
      <c r="B18" s="23"/>
      <c r="C18" s="32" t="str">
        <f>IFERROR(IF(B18="","",VLOOKUP(B18,商品マスタ!$B$8:$K$57,2,FALSE())),"")</f>
        <v/>
      </c>
      <c r="D18" s="32" t="str">
        <f>IFERROR(IF(B18="","",VLOOKUP(B18,商品マスタ!$B$8:$K$57,3,FALSE())),"")</f>
        <v/>
      </c>
      <c r="E18" s="33" t="str">
        <f>IFERROR(IF(B18="","",VLOOKUP(B18,商品マスタ!$B$8:$K$57,5,FALSE())),"")</f>
        <v/>
      </c>
      <c r="F18" s="34" t="str">
        <f>IFERROR(IF(B18="","",VLOOKUP(B18,商品マスタ!$B$8:$K$57,6,FALSE())),"")</f>
        <v/>
      </c>
      <c r="G18" s="27"/>
      <c r="H18" s="27"/>
      <c r="I18" s="27"/>
      <c r="J18" s="27"/>
      <c r="K18" s="27"/>
      <c r="L18" s="35" t="str">
        <f t="shared" si="0"/>
        <v/>
      </c>
      <c r="M18" s="36" t="str">
        <f>IFERROR(IF(B18="","",VLOOKUP(B18,商品マスタ!$B$8:$K$57,8,FALSE())),"")</f>
        <v/>
      </c>
      <c r="N18" s="23" t="str">
        <f t="shared" si="1"/>
        <v/>
      </c>
      <c r="O18" s="37" t="str">
        <f t="shared" si="2"/>
        <v/>
      </c>
    </row>
    <row r="19" spans="2:15" ht="21.75" customHeight="1">
      <c r="B19" s="23"/>
      <c r="C19" s="32" t="str">
        <f>IFERROR(IF(B19="","",VLOOKUP(B19,商品マスタ!$B$8:$K$57,2,FALSE())),"")</f>
        <v/>
      </c>
      <c r="D19" s="32" t="str">
        <f>IFERROR(IF(B19="","",VLOOKUP(B19,商品マスタ!$B$8:$K$57,3,FALSE())),"")</f>
        <v/>
      </c>
      <c r="E19" s="33" t="str">
        <f>IFERROR(IF(B19="","",VLOOKUP(B19,商品マスタ!$B$8:$K$57,5,FALSE())),"")</f>
        <v/>
      </c>
      <c r="F19" s="34" t="str">
        <f>IFERROR(IF(B19="","",VLOOKUP(B19,商品マスタ!$B$8:$K$57,6,FALSE())),"")</f>
        <v/>
      </c>
      <c r="G19" s="27"/>
      <c r="H19" s="27"/>
      <c r="I19" s="27"/>
      <c r="J19" s="27"/>
      <c r="K19" s="27"/>
      <c r="L19" s="35" t="str">
        <f t="shared" si="0"/>
        <v/>
      </c>
      <c r="M19" s="36" t="str">
        <f>IFERROR(IF(B19="","",VLOOKUP(B19,商品マスタ!$B$8:$K$57,8,FALSE())),"")</f>
        <v/>
      </c>
      <c r="N19" s="23" t="str">
        <f t="shared" si="1"/>
        <v/>
      </c>
      <c r="O19" s="37" t="str">
        <f t="shared" si="2"/>
        <v/>
      </c>
    </row>
    <row r="20" spans="2:15" ht="21.75" customHeight="1">
      <c r="B20" s="23"/>
      <c r="C20" s="32" t="str">
        <f>IFERROR(IF(B20="","",VLOOKUP(B20,商品マスタ!$B$8:$K$57,2,FALSE())),"")</f>
        <v/>
      </c>
      <c r="D20" s="32" t="str">
        <f>IFERROR(IF(B20="","",VLOOKUP(B20,商品マスタ!$B$8:$K$57,3,FALSE())),"")</f>
        <v/>
      </c>
      <c r="E20" s="33" t="str">
        <f>IFERROR(IF(B20="","",VLOOKUP(B20,商品マスタ!$B$8:$K$57,5,FALSE())),"")</f>
        <v/>
      </c>
      <c r="F20" s="34" t="str">
        <f>IFERROR(IF(B20="","",VLOOKUP(B20,商品マスタ!$B$8:$K$57,6,FALSE())),"")</f>
        <v/>
      </c>
      <c r="G20" s="27"/>
      <c r="H20" s="27"/>
      <c r="I20" s="27"/>
      <c r="J20" s="27"/>
      <c r="K20" s="27"/>
      <c r="L20" s="35" t="str">
        <f t="shared" si="0"/>
        <v/>
      </c>
      <c r="M20" s="36" t="str">
        <f>IFERROR(IF(B20="","",VLOOKUP(B20,商品マスタ!$B$8:$K$57,8,FALSE())),"")</f>
        <v/>
      </c>
      <c r="N20" s="23" t="str">
        <f t="shared" si="1"/>
        <v/>
      </c>
      <c r="O20" s="37" t="str">
        <f t="shared" si="2"/>
        <v/>
      </c>
    </row>
    <row r="21" spans="2:15" ht="21.75" customHeight="1">
      <c r="B21" s="23"/>
      <c r="C21" s="32" t="str">
        <f>IFERROR(IF(B21="","",VLOOKUP(B21,商品マスタ!$B$8:$K$57,2,FALSE())),"")</f>
        <v/>
      </c>
      <c r="D21" s="32" t="str">
        <f>IFERROR(IF(B21="","",VLOOKUP(B21,商品マスタ!$B$8:$K$57,3,FALSE())),"")</f>
        <v/>
      </c>
      <c r="E21" s="33" t="str">
        <f>IFERROR(IF(B21="","",VLOOKUP(B21,商品マスタ!$B$8:$K$57,5,FALSE())),"")</f>
        <v/>
      </c>
      <c r="F21" s="34" t="str">
        <f>IFERROR(IF(B21="","",VLOOKUP(B21,商品マスタ!$B$8:$K$57,6,FALSE())),"")</f>
        <v/>
      </c>
      <c r="G21" s="27"/>
      <c r="H21" s="27"/>
      <c r="I21" s="27"/>
      <c r="J21" s="27"/>
      <c r="K21" s="27"/>
      <c r="L21" s="35" t="str">
        <f t="shared" si="0"/>
        <v/>
      </c>
      <c r="M21" s="36" t="str">
        <f>IFERROR(IF(B21="","",VLOOKUP(B21,商品マスタ!$B$8:$K$57,8,FALSE())),"")</f>
        <v/>
      </c>
      <c r="N21" s="23" t="str">
        <f t="shared" si="1"/>
        <v/>
      </c>
      <c r="O21" s="37" t="str">
        <f t="shared" si="2"/>
        <v/>
      </c>
    </row>
    <row r="22" spans="2:15" ht="21.75" customHeight="1">
      <c r="B22" s="23"/>
      <c r="C22" s="32" t="str">
        <f>IFERROR(IF(B22="","",VLOOKUP(B22,商品マスタ!$B$8:$K$57,2,FALSE())),"")</f>
        <v/>
      </c>
      <c r="D22" s="32" t="str">
        <f>IFERROR(IF(B22="","",VLOOKUP(B22,商品マスタ!$B$8:$K$57,3,FALSE())),"")</f>
        <v/>
      </c>
      <c r="E22" s="33" t="str">
        <f>IFERROR(IF(B22="","",VLOOKUP(B22,商品マスタ!$B$8:$K$57,5,FALSE())),"")</f>
        <v/>
      </c>
      <c r="F22" s="34" t="str">
        <f>IFERROR(IF(B22="","",VLOOKUP(B22,商品マスタ!$B$8:$K$57,6,FALSE())),"")</f>
        <v/>
      </c>
      <c r="G22" s="27"/>
      <c r="H22" s="27"/>
      <c r="I22" s="27"/>
      <c r="J22" s="27"/>
      <c r="K22" s="27"/>
      <c r="L22" s="35" t="str">
        <f t="shared" si="0"/>
        <v/>
      </c>
      <c r="M22" s="36" t="str">
        <f>IFERROR(IF(B22="","",VLOOKUP(B22,商品マスタ!$B$8:$K$57,8,FALSE())),"")</f>
        <v/>
      </c>
      <c r="N22" s="23" t="str">
        <f t="shared" si="1"/>
        <v/>
      </c>
      <c r="O22" s="37" t="str">
        <f t="shared" si="2"/>
        <v/>
      </c>
    </row>
    <row r="23" spans="2:15" ht="21.75" customHeight="1">
      <c r="B23" s="23"/>
      <c r="C23" s="32" t="str">
        <f>IFERROR(IF(B23="","",VLOOKUP(B23,商品マスタ!$B$8:$K$57,2,FALSE())),"")</f>
        <v/>
      </c>
      <c r="D23" s="32" t="str">
        <f>IFERROR(IF(B23="","",VLOOKUP(B23,商品マスタ!$B$8:$K$57,3,FALSE())),"")</f>
        <v/>
      </c>
      <c r="E23" s="33" t="str">
        <f>IFERROR(IF(B23="","",VLOOKUP(B23,商品マスタ!$B$8:$K$57,5,FALSE())),"")</f>
        <v/>
      </c>
      <c r="F23" s="34" t="str">
        <f>IFERROR(IF(B23="","",VLOOKUP(B23,商品マスタ!$B$8:$K$57,6,FALSE())),"")</f>
        <v/>
      </c>
      <c r="G23" s="27"/>
      <c r="H23" s="27"/>
      <c r="I23" s="27"/>
      <c r="J23" s="27"/>
      <c r="K23" s="27"/>
      <c r="L23" s="35" t="str">
        <f t="shared" si="0"/>
        <v/>
      </c>
      <c r="M23" s="36" t="str">
        <f>IFERROR(IF(B23="","",VLOOKUP(B23,商品マスタ!$B$8:$K$57,8,FALSE())),"")</f>
        <v/>
      </c>
      <c r="N23" s="23" t="str">
        <f t="shared" si="1"/>
        <v/>
      </c>
      <c r="O23" s="37" t="str">
        <f t="shared" si="2"/>
        <v/>
      </c>
    </row>
    <row r="24" spans="2:15" ht="21.75" customHeight="1">
      <c r="B24" s="23"/>
      <c r="C24" s="32" t="str">
        <f>IFERROR(IF(B24="","",VLOOKUP(B24,商品マスタ!$B$8:$K$57,2,FALSE())),"")</f>
        <v/>
      </c>
      <c r="D24" s="32" t="str">
        <f>IFERROR(IF(B24="","",VLOOKUP(B24,商品マスタ!$B$8:$K$57,3,FALSE())),"")</f>
        <v/>
      </c>
      <c r="E24" s="33" t="str">
        <f>IFERROR(IF(B24="","",VLOOKUP(B24,商品マスタ!$B$8:$K$57,5,FALSE())),"")</f>
        <v/>
      </c>
      <c r="F24" s="34" t="str">
        <f>IFERROR(IF(B24="","",VLOOKUP(B24,商品マスタ!$B$8:$K$57,6,FALSE())),"")</f>
        <v/>
      </c>
      <c r="G24" s="27"/>
      <c r="H24" s="27"/>
      <c r="I24" s="27"/>
      <c r="J24" s="27"/>
      <c r="K24" s="27"/>
      <c r="L24" s="35" t="str">
        <f t="shared" si="0"/>
        <v/>
      </c>
      <c r="M24" s="36" t="str">
        <f>IFERROR(IF(B24="","",VLOOKUP(B24,商品マスタ!$B$8:$K$57,8,FALSE())),"")</f>
        <v/>
      </c>
      <c r="N24" s="23" t="str">
        <f t="shared" si="1"/>
        <v/>
      </c>
      <c r="O24" s="37" t="str">
        <f t="shared" si="2"/>
        <v/>
      </c>
    </row>
    <row r="25" spans="2:15" ht="21.75" customHeight="1">
      <c r="B25" s="23"/>
      <c r="C25" s="32" t="str">
        <f>IFERROR(IF(B25="","",VLOOKUP(B25,商品マスタ!$B$8:$K$57,2,FALSE())),"")</f>
        <v/>
      </c>
      <c r="D25" s="32" t="str">
        <f>IFERROR(IF(B25="","",VLOOKUP(B25,商品マスタ!$B$8:$K$57,3,FALSE())),"")</f>
        <v/>
      </c>
      <c r="E25" s="33" t="str">
        <f>IFERROR(IF(B25="","",VLOOKUP(B25,商品マスタ!$B$8:$K$57,5,FALSE())),"")</f>
        <v/>
      </c>
      <c r="F25" s="34" t="str">
        <f>IFERROR(IF(B25="","",VLOOKUP(B25,商品マスタ!$B$8:$K$57,6,FALSE())),"")</f>
        <v/>
      </c>
      <c r="G25" s="27"/>
      <c r="H25" s="27"/>
      <c r="I25" s="27"/>
      <c r="J25" s="27"/>
      <c r="K25" s="27"/>
      <c r="L25" s="35" t="str">
        <f t="shared" si="0"/>
        <v/>
      </c>
      <c r="M25" s="36" t="str">
        <f>IFERROR(IF(B25="","",VLOOKUP(B25,商品マスタ!$B$8:$K$57,8,FALSE())),"")</f>
        <v/>
      </c>
      <c r="N25" s="23" t="str">
        <f t="shared" si="1"/>
        <v/>
      </c>
      <c r="O25" s="37" t="str">
        <f t="shared" si="2"/>
        <v/>
      </c>
    </row>
    <row r="26" spans="2:15" ht="21.75" customHeight="1">
      <c r="B26" s="23"/>
      <c r="C26" s="32" t="str">
        <f>IFERROR(IF(B26="","",VLOOKUP(B26,商品マスタ!$B$8:$K$57,2,FALSE())),"")</f>
        <v/>
      </c>
      <c r="D26" s="32" t="str">
        <f>IFERROR(IF(B26="","",VLOOKUP(B26,商品マスタ!$B$8:$K$57,3,FALSE())),"")</f>
        <v/>
      </c>
      <c r="E26" s="33" t="str">
        <f>IFERROR(IF(B26="","",VLOOKUP(B26,商品マスタ!$B$8:$K$57,5,FALSE())),"")</f>
        <v/>
      </c>
      <c r="F26" s="34" t="str">
        <f>IFERROR(IF(B26="","",VLOOKUP(B26,商品マスタ!$B$8:$K$57,6,FALSE())),"")</f>
        <v/>
      </c>
      <c r="G26" s="27"/>
      <c r="H26" s="27"/>
      <c r="I26" s="27"/>
      <c r="J26" s="27"/>
      <c r="K26" s="27"/>
      <c r="L26" s="35" t="str">
        <f t="shared" si="0"/>
        <v/>
      </c>
      <c r="M26" s="36" t="str">
        <f>IFERROR(IF(B26="","",VLOOKUP(B26,商品マスタ!$B$8:$K$57,8,FALSE())),"")</f>
        <v/>
      </c>
      <c r="N26" s="23" t="str">
        <f t="shared" si="1"/>
        <v/>
      </c>
      <c r="O26" s="37" t="str">
        <f t="shared" si="2"/>
        <v/>
      </c>
    </row>
    <row r="27" spans="2:15" ht="21.75" customHeight="1">
      <c r="B27" s="23"/>
      <c r="C27" s="32" t="str">
        <f>IFERROR(IF(B27="","",VLOOKUP(B27,商品マスタ!$B$8:$K$57,2,FALSE())),"")</f>
        <v/>
      </c>
      <c r="D27" s="32" t="str">
        <f>IFERROR(IF(B27="","",VLOOKUP(B27,商品マスタ!$B$8:$K$57,3,FALSE())),"")</f>
        <v/>
      </c>
      <c r="E27" s="33" t="str">
        <f>IFERROR(IF(B27="","",VLOOKUP(B27,商品マスタ!$B$8:$K$57,5,FALSE())),"")</f>
        <v/>
      </c>
      <c r="F27" s="34" t="str">
        <f>IFERROR(IF(B27="","",VLOOKUP(B27,商品マスタ!$B$8:$K$57,6,FALSE())),"")</f>
        <v/>
      </c>
      <c r="G27" s="27"/>
      <c r="H27" s="27"/>
      <c r="I27" s="27"/>
      <c r="J27" s="27"/>
      <c r="K27" s="27"/>
      <c r="L27" s="35" t="str">
        <f t="shared" si="0"/>
        <v/>
      </c>
      <c r="M27" s="36" t="str">
        <f>IFERROR(IF(B27="","",VLOOKUP(B27,商品マスタ!$B$8:$K$57,8,FALSE())),"")</f>
        <v/>
      </c>
      <c r="N27" s="23" t="str">
        <f t="shared" si="1"/>
        <v/>
      </c>
      <c r="O27" s="37" t="str">
        <f t="shared" si="2"/>
        <v/>
      </c>
    </row>
    <row r="28" spans="2:15" ht="21.75" customHeight="1">
      <c r="B28" s="23"/>
      <c r="C28" s="32" t="str">
        <f>IFERROR(IF(B28="","",VLOOKUP(B28,商品マスタ!$B$8:$K$57,2,FALSE())),"")</f>
        <v/>
      </c>
      <c r="D28" s="32" t="str">
        <f>IFERROR(IF(B28="","",VLOOKUP(B28,商品マスタ!$B$8:$K$57,3,FALSE())),"")</f>
        <v/>
      </c>
      <c r="E28" s="33" t="str">
        <f>IFERROR(IF(B28="","",VLOOKUP(B28,商品マスタ!$B$8:$K$57,5,FALSE())),"")</f>
        <v/>
      </c>
      <c r="F28" s="34" t="str">
        <f>IFERROR(IF(B28="","",VLOOKUP(B28,商品マスタ!$B$8:$K$57,6,FALSE())),"")</f>
        <v/>
      </c>
      <c r="G28" s="27"/>
      <c r="H28" s="27"/>
      <c r="I28" s="27"/>
      <c r="J28" s="27"/>
      <c r="K28" s="27"/>
      <c r="L28" s="35" t="str">
        <f t="shared" si="0"/>
        <v/>
      </c>
      <c r="M28" s="36" t="str">
        <f>IFERROR(IF(B28="","",VLOOKUP(B28,商品マスタ!$B$8:$K$57,8,FALSE())),"")</f>
        <v/>
      </c>
      <c r="N28" s="23" t="str">
        <f t="shared" si="1"/>
        <v/>
      </c>
      <c r="O28" s="37" t="str">
        <f t="shared" si="2"/>
        <v/>
      </c>
    </row>
    <row r="29" spans="2:15" ht="21.75" customHeight="1">
      <c r="B29" s="23"/>
      <c r="C29" s="32" t="str">
        <f>IFERROR(IF(B29="","",VLOOKUP(B29,商品マスタ!$B$8:$K$57,2,FALSE())),"")</f>
        <v/>
      </c>
      <c r="D29" s="32" t="str">
        <f>IFERROR(IF(B29="","",VLOOKUP(B29,商品マスタ!$B$8:$K$57,3,FALSE())),"")</f>
        <v/>
      </c>
      <c r="E29" s="33" t="str">
        <f>IFERROR(IF(B29="","",VLOOKUP(B29,商品マスタ!$B$8:$K$57,5,FALSE())),"")</f>
        <v/>
      </c>
      <c r="F29" s="34" t="str">
        <f>IFERROR(IF(B29="","",VLOOKUP(B29,商品マスタ!$B$8:$K$57,6,FALSE())),"")</f>
        <v/>
      </c>
      <c r="G29" s="27"/>
      <c r="H29" s="27"/>
      <c r="I29" s="27"/>
      <c r="J29" s="27"/>
      <c r="K29" s="27"/>
      <c r="L29" s="35" t="str">
        <f t="shared" si="0"/>
        <v/>
      </c>
      <c r="M29" s="36" t="str">
        <f>IFERROR(IF(B29="","",VLOOKUP(B29,商品マスタ!$B$8:$K$57,8,FALSE())),"")</f>
        <v/>
      </c>
      <c r="N29" s="23" t="str">
        <f t="shared" si="1"/>
        <v/>
      </c>
      <c r="O29" s="37" t="str">
        <f t="shared" si="2"/>
        <v/>
      </c>
    </row>
    <row r="30" spans="2:15" ht="21.75" customHeight="1">
      <c r="B30" s="23"/>
      <c r="C30" s="32" t="str">
        <f>IFERROR(IF(B30="","",VLOOKUP(B30,商品マスタ!$B$8:$K$57,2,FALSE())),"")</f>
        <v/>
      </c>
      <c r="D30" s="32" t="str">
        <f>IFERROR(IF(B30="","",VLOOKUP(B30,商品マスタ!$B$8:$K$57,3,FALSE())),"")</f>
        <v/>
      </c>
      <c r="E30" s="33" t="str">
        <f>IFERROR(IF(B30="","",VLOOKUP(B30,商品マスタ!$B$8:$K$57,5,FALSE())),"")</f>
        <v/>
      </c>
      <c r="F30" s="34" t="str">
        <f>IFERROR(IF(B30="","",VLOOKUP(B30,商品マスタ!$B$8:$K$57,6,FALSE())),"")</f>
        <v/>
      </c>
      <c r="G30" s="27"/>
      <c r="H30" s="27"/>
      <c r="I30" s="27"/>
      <c r="J30" s="27"/>
      <c r="K30" s="27"/>
      <c r="L30" s="35" t="str">
        <f t="shared" si="0"/>
        <v/>
      </c>
      <c r="M30" s="36" t="str">
        <f>IFERROR(IF(B30="","",VLOOKUP(B30,商品マスタ!$B$8:$K$57,8,FALSE())),"")</f>
        <v/>
      </c>
      <c r="N30" s="23" t="str">
        <f t="shared" si="1"/>
        <v/>
      </c>
      <c r="O30" s="37" t="str">
        <f t="shared" si="2"/>
        <v/>
      </c>
    </row>
    <row r="31" spans="2:15" ht="21.75" customHeight="1">
      <c r="B31" s="23"/>
      <c r="C31" s="32" t="str">
        <f>IFERROR(IF(B31="","",VLOOKUP(B31,商品マスタ!$B$8:$K$57,2,FALSE())),"")</f>
        <v/>
      </c>
      <c r="D31" s="32" t="str">
        <f>IFERROR(IF(B31="","",VLOOKUP(B31,商品マスタ!$B$8:$K$57,3,FALSE())),"")</f>
        <v/>
      </c>
      <c r="E31" s="33" t="str">
        <f>IFERROR(IF(B31="","",VLOOKUP(B31,商品マスタ!$B$8:$K$57,5,FALSE())),"")</f>
        <v/>
      </c>
      <c r="F31" s="34" t="str">
        <f>IFERROR(IF(B31="","",VLOOKUP(B31,商品マスタ!$B$8:$K$57,6,FALSE())),"")</f>
        <v/>
      </c>
      <c r="G31" s="27"/>
      <c r="H31" s="27"/>
      <c r="I31" s="27"/>
      <c r="J31" s="27"/>
      <c r="K31" s="27"/>
      <c r="L31" s="35" t="str">
        <f t="shared" si="0"/>
        <v/>
      </c>
      <c r="M31" s="36" t="str">
        <f>IFERROR(IF(B31="","",VLOOKUP(B31,商品マスタ!$B$8:$K$57,8,FALSE())),"")</f>
        <v/>
      </c>
      <c r="N31" s="23" t="str">
        <f t="shared" si="1"/>
        <v/>
      </c>
      <c r="O31" s="37" t="str">
        <f t="shared" si="2"/>
        <v/>
      </c>
    </row>
    <row r="32" spans="2:15" ht="21.75" customHeight="1">
      <c r="B32" s="23"/>
      <c r="C32" s="32" t="str">
        <f>IFERROR(IF(B32="","",VLOOKUP(B32,商品マスタ!$B$8:$K$57,2,FALSE())),"")</f>
        <v/>
      </c>
      <c r="D32" s="32" t="str">
        <f>IFERROR(IF(B32="","",VLOOKUP(B32,商品マスタ!$B$8:$K$57,3,FALSE())),"")</f>
        <v/>
      </c>
      <c r="E32" s="33" t="str">
        <f>IFERROR(IF(B32="","",VLOOKUP(B32,商品マスタ!$B$8:$K$57,5,FALSE())),"")</f>
        <v/>
      </c>
      <c r="F32" s="34" t="str">
        <f>IFERROR(IF(B32="","",VLOOKUP(B32,商品マスタ!$B$8:$K$57,6,FALSE())),"")</f>
        <v/>
      </c>
      <c r="G32" s="27"/>
      <c r="H32" s="27"/>
      <c r="I32" s="27"/>
      <c r="J32" s="27"/>
      <c r="K32" s="27"/>
      <c r="L32" s="35" t="str">
        <f t="shared" si="0"/>
        <v/>
      </c>
      <c r="M32" s="36" t="str">
        <f>IFERROR(IF(B32="","",VLOOKUP(B32,商品マスタ!$B$8:$K$57,8,FALSE())),"")</f>
        <v/>
      </c>
      <c r="N32" s="23" t="str">
        <f t="shared" si="1"/>
        <v/>
      </c>
      <c r="O32" s="37" t="str">
        <f t="shared" si="2"/>
        <v/>
      </c>
    </row>
    <row r="33" spans="2:15" ht="21.75" customHeight="1">
      <c r="B33" s="23"/>
      <c r="C33" s="32" t="str">
        <f>IFERROR(IF(B33="","",VLOOKUP(B33,商品マスタ!$B$8:$K$57,2,FALSE())),"")</f>
        <v/>
      </c>
      <c r="D33" s="32" t="str">
        <f>IFERROR(IF(B33="","",VLOOKUP(B33,商品マスタ!$B$8:$K$57,3,FALSE())),"")</f>
        <v/>
      </c>
      <c r="E33" s="33" t="str">
        <f>IFERROR(IF(B33="","",VLOOKUP(B33,商品マスタ!$B$8:$K$57,5,FALSE())),"")</f>
        <v/>
      </c>
      <c r="F33" s="34" t="str">
        <f>IFERROR(IF(B33="","",VLOOKUP(B33,商品マスタ!$B$8:$K$57,6,FALSE())),"")</f>
        <v/>
      </c>
      <c r="G33" s="27"/>
      <c r="H33" s="27"/>
      <c r="I33" s="27"/>
      <c r="J33" s="27"/>
      <c r="K33" s="27"/>
      <c r="L33" s="35" t="str">
        <f t="shared" si="0"/>
        <v/>
      </c>
      <c r="M33" s="36" t="str">
        <f>IFERROR(IF(B33="","",VLOOKUP(B33,商品マスタ!$B$8:$K$57,8,FALSE())),"")</f>
        <v/>
      </c>
      <c r="N33" s="23" t="str">
        <f t="shared" si="1"/>
        <v/>
      </c>
      <c r="O33" s="37" t="str">
        <f t="shared" si="2"/>
        <v/>
      </c>
    </row>
    <row r="34" spans="2:15" ht="21.75" customHeight="1">
      <c r="B34" s="23"/>
      <c r="C34" s="32" t="str">
        <f>IFERROR(IF(B34="","",VLOOKUP(B34,商品マスタ!$B$8:$K$57,2,FALSE())),"")</f>
        <v/>
      </c>
      <c r="D34" s="32" t="str">
        <f>IFERROR(IF(B34="","",VLOOKUP(B34,商品マスタ!$B$8:$K$57,3,FALSE())),"")</f>
        <v/>
      </c>
      <c r="E34" s="33" t="str">
        <f>IFERROR(IF(B34="","",VLOOKUP(B34,商品マスタ!$B$8:$K$57,5,FALSE())),"")</f>
        <v/>
      </c>
      <c r="F34" s="34" t="str">
        <f>IFERROR(IF(B34="","",VLOOKUP(B34,商品マスタ!$B$8:$K$57,6,FALSE())),"")</f>
        <v/>
      </c>
      <c r="G34" s="27"/>
      <c r="H34" s="27"/>
      <c r="I34" s="27"/>
      <c r="J34" s="27"/>
      <c r="K34" s="27"/>
      <c r="L34" s="35" t="str">
        <f t="shared" si="0"/>
        <v/>
      </c>
      <c r="M34" s="36" t="str">
        <f>IFERROR(IF(B34="","",VLOOKUP(B34,商品マスタ!$B$8:$K$57,8,FALSE())),"")</f>
        <v/>
      </c>
      <c r="N34" s="23" t="str">
        <f t="shared" si="1"/>
        <v/>
      </c>
      <c r="O34" s="37" t="str">
        <f t="shared" si="2"/>
        <v/>
      </c>
    </row>
    <row r="35" spans="2:15" ht="21.75" customHeight="1">
      <c r="B35" s="23"/>
      <c r="C35" s="32" t="str">
        <f>IFERROR(IF(B35="","",VLOOKUP(B35,商品マスタ!$B$8:$K$57,2,FALSE())),"")</f>
        <v/>
      </c>
      <c r="D35" s="32" t="str">
        <f>IFERROR(IF(B35="","",VLOOKUP(B35,商品マスタ!$B$8:$K$57,3,FALSE())),"")</f>
        <v/>
      </c>
      <c r="E35" s="33" t="str">
        <f>IFERROR(IF(B35="","",VLOOKUP(B35,商品マスタ!$B$8:$K$57,5,FALSE())),"")</f>
        <v/>
      </c>
      <c r="F35" s="34" t="str">
        <f>IFERROR(IF(B35="","",VLOOKUP(B35,商品マスタ!$B$8:$K$57,6,FALSE())),"")</f>
        <v/>
      </c>
      <c r="G35" s="27"/>
      <c r="H35" s="27"/>
      <c r="I35" s="27"/>
      <c r="J35" s="27"/>
      <c r="K35" s="27"/>
      <c r="L35" s="35" t="str">
        <f t="shared" si="0"/>
        <v/>
      </c>
      <c r="M35" s="36" t="str">
        <f>IFERROR(IF(B35="","",VLOOKUP(B35,商品マスタ!$B$8:$K$57,8,FALSE())),"")</f>
        <v/>
      </c>
      <c r="N35" s="23" t="str">
        <f t="shared" si="1"/>
        <v/>
      </c>
      <c r="O35" s="37" t="str">
        <f t="shared" si="2"/>
        <v/>
      </c>
    </row>
    <row r="36" spans="2:15" ht="21.75" customHeight="1">
      <c r="B36" s="23"/>
      <c r="C36" s="32" t="str">
        <f>IFERROR(IF(B36="","",VLOOKUP(B36,商品マスタ!$B$8:$K$57,2,FALSE())),"")</f>
        <v/>
      </c>
      <c r="D36" s="32" t="str">
        <f>IFERROR(IF(B36="","",VLOOKUP(B36,商品マスタ!$B$8:$K$57,3,FALSE())),"")</f>
        <v/>
      </c>
      <c r="E36" s="33" t="str">
        <f>IFERROR(IF(B36="","",VLOOKUP(B36,商品マスタ!$B$8:$K$57,5,FALSE())),"")</f>
        <v/>
      </c>
      <c r="F36" s="34" t="str">
        <f>IFERROR(IF(B36="","",VLOOKUP(B36,商品マスタ!$B$8:$K$57,6,FALSE())),"")</f>
        <v/>
      </c>
      <c r="G36" s="27"/>
      <c r="H36" s="27"/>
      <c r="I36" s="27"/>
      <c r="J36" s="27"/>
      <c r="K36" s="27"/>
      <c r="L36" s="35" t="str">
        <f t="shared" si="0"/>
        <v/>
      </c>
      <c r="M36" s="36" t="str">
        <f>IFERROR(IF(B36="","",VLOOKUP(B36,商品マスタ!$B$8:$K$57,8,FALSE())),"")</f>
        <v/>
      </c>
      <c r="N36" s="23" t="str">
        <f t="shared" si="1"/>
        <v/>
      </c>
      <c r="O36" s="37" t="str">
        <f t="shared" si="2"/>
        <v/>
      </c>
    </row>
    <row r="37" spans="2:15" ht="21.75" customHeight="1">
      <c r="B37" s="23"/>
      <c r="C37" s="32" t="str">
        <f>IFERROR(IF(B37="","",VLOOKUP(B37,商品マスタ!$B$8:$K$57,2,FALSE())),"")</f>
        <v/>
      </c>
      <c r="D37" s="32" t="str">
        <f>IFERROR(IF(B37="","",VLOOKUP(B37,商品マスタ!$B$8:$K$57,3,FALSE())),"")</f>
        <v/>
      </c>
      <c r="E37" s="33" t="str">
        <f>IFERROR(IF(B37="","",VLOOKUP(B37,商品マスタ!$B$8:$K$57,5,FALSE())),"")</f>
        <v/>
      </c>
      <c r="F37" s="34" t="str">
        <f>IFERROR(IF(B37="","",VLOOKUP(B37,商品マスタ!$B$8:$K$57,6,FALSE())),"")</f>
        <v/>
      </c>
      <c r="G37" s="27"/>
      <c r="H37" s="27"/>
      <c r="I37" s="27"/>
      <c r="J37" s="27"/>
      <c r="K37" s="27"/>
      <c r="L37" s="35" t="str">
        <f t="shared" si="0"/>
        <v/>
      </c>
      <c r="M37" s="36" t="str">
        <f>IFERROR(IF(B37="","",VLOOKUP(B37,商品マスタ!$B$8:$K$57,8,FALSE())),"")</f>
        <v/>
      </c>
      <c r="N37" s="23" t="str">
        <f t="shared" si="1"/>
        <v/>
      </c>
      <c r="O37" s="37" t="str">
        <f t="shared" si="2"/>
        <v/>
      </c>
    </row>
    <row r="38" spans="2:15" ht="21.75" customHeight="1">
      <c r="B38" s="23"/>
      <c r="C38" s="32" t="str">
        <f>IFERROR(IF(B38="","",VLOOKUP(B38,商品マスタ!$B$8:$K$57,2,FALSE())),"")</f>
        <v/>
      </c>
      <c r="D38" s="32" t="str">
        <f>IFERROR(IF(B38="","",VLOOKUP(B38,商品マスタ!$B$8:$K$57,3,FALSE())),"")</f>
        <v/>
      </c>
      <c r="E38" s="33" t="str">
        <f>IFERROR(IF(B38="","",VLOOKUP(B38,商品マスタ!$B$8:$K$57,5,FALSE())),"")</f>
        <v/>
      </c>
      <c r="F38" s="34" t="str">
        <f>IFERROR(IF(B38="","",VLOOKUP(B38,商品マスタ!$B$8:$K$57,6,FALSE())),"")</f>
        <v/>
      </c>
      <c r="G38" s="27"/>
      <c r="H38" s="27"/>
      <c r="I38" s="27"/>
      <c r="J38" s="27"/>
      <c r="K38" s="27"/>
      <c r="L38" s="35" t="str">
        <f t="shared" si="0"/>
        <v/>
      </c>
      <c r="M38" s="36" t="str">
        <f>IFERROR(IF(B38="","",VLOOKUP(B38,商品マスタ!$B$8:$K$57,8,FALSE())),"")</f>
        <v/>
      </c>
      <c r="N38" s="23" t="str">
        <f t="shared" si="1"/>
        <v/>
      </c>
      <c r="O38" s="37" t="str">
        <f t="shared" si="2"/>
        <v/>
      </c>
    </row>
    <row r="39" spans="2:15" ht="21.75" customHeight="1">
      <c r="B39" s="23"/>
      <c r="C39" s="32" t="str">
        <f>IFERROR(IF(B39="","",VLOOKUP(B39,商品マスタ!$B$8:$K$57,2,FALSE())),"")</f>
        <v/>
      </c>
      <c r="D39" s="32" t="str">
        <f>IFERROR(IF(B39="","",VLOOKUP(B39,商品マスタ!$B$8:$K$57,3,FALSE())),"")</f>
        <v/>
      </c>
      <c r="E39" s="33" t="str">
        <f>IFERROR(IF(B39="","",VLOOKUP(B39,商品マスタ!$B$8:$K$57,5,FALSE())),"")</f>
        <v/>
      </c>
      <c r="F39" s="34" t="str">
        <f>IFERROR(IF(B39="","",VLOOKUP(B39,商品マスタ!$B$8:$K$57,6,FALSE())),"")</f>
        <v/>
      </c>
      <c r="G39" s="27"/>
      <c r="H39" s="27"/>
      <c r="I39" s="27"/>
      <c r="J39" s="27"/>
      <c r="K39" s="27"/>
      <c r="L39" s="35" t="str">
        <f t="shared" si="0"/>
        <v/>
      </c>
      <c r="M39" s="36" t="str">
        <f>IFERROR(IF(B39="","",VLOOKUP(B39,商品マスタ!$B$8:$K$57,8,FALSE())),"")</f>
        <v/>
      </c>
      <c r="N39" s="23" t="str">
        <f t="shared" si="1"/>
        <v/>
      </c>
      <c r="O39" s="37" t="str">
        <f t="shared" si="2"/>
        <v/>
      </c>
    </row>
    <row r="40" spans="2:15" ht="21.75" customHeight="1">
      <c r="B40" s="23"/>
      <c r="C40" s="32" t="str">
        <f>IFERROR(IF(B40="","",VLOOKUP(B40,商品マスタ!$B$8:$K$57,2,FALSE())),"")</f>
        <v/>
      </c>
      <c r="D40" s="32" t="str">
        <f>IFERROR(IF(B40="","",VLOOKUP(B40,商品マスタ!$B$8:$K$57,3,FALSE())),"")</f>
        <v/>
      </c>
      <c r="E40" s="33" t="str">
        <f>IFERROR(IF(B40="","",VLOOKUP(B40,商品マスタ!$B$8:$K$57,5,FALSE())),"")</f>
        <v/>
      </c>
      <c r="F40" s="34" t="str">
        <f>IFERROR(IF(B40="","",VLOOKUP(B40,商品マスタ!$B$8:$K$57,6,FALSE())),"")</f>
        <v/>
      </c>
      <c r="G40" s="27"/>
      <c r="H40" s="27"/>
      <c r="I40" s="27"/>
      <c r="J40" s="27"/>
      <c r="K40" s="27"/>
      <c r="L40" s="35" t="str">
        <f t="shared" si="0"/>
        <v/>
      </c>
      <c r="M40" s="36" t="str">
        <f>IFERROR(IF(B40="","",VLOOKUP(B40,商品マスタ!$B$8:$K$57,8,FALSE())),"")</f>
        <v/>
      </c>
      <c r="N40" s="23" t="str">
        <f t="shared" si="1"/>
        <v/>
      </c>
      <c r="O40" s="37" t="str">
        <f t="shared" si="2"/>
        <v/>
      </c>
    </row>
    <row r="41" spans="2:15" ht="21.75" customHeight="1">
      <c r="B41" s="23"/>
      <c r="C41" s="32" t="str">
        <f>IFERROR(IF(B41="","",VLOOKUP(B41,商品マスタ!$B$8:$K$57,2,FALSE())),"")</f>
        <v/>
      </c>
      <c r="D41" s="32" t="str">
        <f>IFERROR(IF(B41="","",VLOOKUP(B41,商品マスタ!$B$8:$K$57,3,FALSE())),"")</f>
        <v/>
      </c>
      <c r="E41" s="33" t="str">
        <f>IFERROR(IF(B41="","",VLOOKUP(B41,商品マスタ!$B$8:$K$57,5,FALSE())),"")</f>
        <v/>
      </c>
      <c r="F41" s="34" t="str">
        <f>IFERROR(IF(B41="","",VLOOKUP(B41,商品マスタ!$B$8:$K$57,6,FALSE())),"")</f>
        <v/>
      </c>
      <c r="G41" s="27"/>
      <c r="H41" s="27"/>
      <c r="I41" s="27"/>
      <c r="J41" s="27"/>
      <c r="K41" s="27"/>
      <c r="L41" s="35" t="str">
        <f t="shared" si="0"/>
        <v/>
      </c>
      <c r="M41" s="36" t="str">
        <f>IFERROR(IF(B41="","",VLOOKUP(B41,商品マスタ!$B$8:$K$57,8,FALSE())),"")</f>
        <v/>
      </c>
      <c r="N41" s="23" t="str">
        <f t="shared" si="1"/>
        <v/>
      </c>
      <c r="O41" s="37" t="str">
        <f t="shared" si="2"/>
        <v/>
      </c>
    </row>
    <row r="42" spans="2:15" ht="21.75" customHeight="1">
      <c r="B42" s="23"/>
      <c r="C42" s="32" t="str">
        <f>IFERROR(IF(B42="","",VLOOKUP(B42,商品マスタ!$B$8:$K$57,2,FALSE())),"")</f>
        <v/>
      </c>
      <c r="D42" s="32" t="str">
        <f>IFERROR(IF(B42="","",VLOOKUP(B42,商品マスタ!$B$8:$K$57,3,FALSE())),"")</f>
        <v/>
      </c>
      <c r="E42" s="33" t="str">
        <f>IFERROR(IF(B42="","",VLOOKUP(B42,商品マスタ!$B$8:$K$57,5,FALSE())),"")</f>
        <v/>
      </c>
      <c r="F42" s="34" t="str">
        <f>IFERROR(IF(B42="","",VLOOKUP(B42,商品マスタ!$B$8:$K$57,6,FALSE())),"")</f>
        <v/>
      </c>
      <c r="G42" s="27"/>
      <c r="H42" s="27"/>
      <c r="I42" s="27"/>
      <c r="J42" s="27"/>
      <c r="K42" s="27"/>
      <c r="L42" s="35" t="str">
        <f t="shared" si="0"/>
        <v/>
      </c>
      <c r="M42" s="36" t="str">
        <f>IFERROR(IF(B42="","",VLOOKUP(B42,商品マスタ!$B$8:$K$57,8,FALSE())),"")</f>
        <v/>
      </c>
      <c r="N42" s="23" t="str">
        <f t="shared" si="1"/>
        <v/>
      </c>
      <c r="O42" s="37" t="str">
        <f t="shared" si="2"/>
        <v/>
      </c>
    </row>
    <row r="43" spans="2:15" ht="21.75" customHeight="1">
      <c r="B43" s="23"/>
      <c r="C43" s="32" t="str">
        <f>IFERROR(IF(B43="","",VLOOKUP(B43,商品マスタ!$B$8:$K$57,2,FALSE())),"")</f>
        <v/>
      </c>
      <c r="D43" s="32" t="str">
        <f>IFERROR(IF(B43="","",VLOOKUP(B43,商品マスタ!$B$8:$K$57,3,FALSE())),"")</f>
        <v/>
      </c>
      <c r="E43" s="33" t="str">
        <f>IFERROR(IF(B43="","",VLOOKUP(B43,商品マスタ!$B$8:$K$57,5,FALSE())),"")</f>
        <v/>
      </c>
      <c r="F43" s="34" t="str">
        <f>IFERROR(IF(B43="","",VLOOKUP(B43,商品マスタ!$B$8:$K$57,6,FALSE())),"")</f>
        <v/>
      </c>
      <c r="G43" s="27"/>
      <c r="H43" s="27"/>
      <c r="I43" s="27"/>
      <c r="J43" s="27"/>
      <c r="K43" s="27"/>
      <c r="L43" s="35" t="str">
        <f t="shared" ref="L43:L74" si="3">IF(B43="","",SUM(G43:K43))</f>
        <v/>
      </c>
      <c r="M43" s="36" t="str">
        <f>IFERROR(IF(B43="","",VLOOKUP(B43,商品マスタ!$B$8:$K$57,8,FALSE())),"")</f>
        <v/>
      </c>
      <c r="N43" s="23" t="str">
        <f t="shared" ref="N43:N74" si="4">IF(B43="","",IF(L43=0,"欠品",IF(AND(M43&lt;&gt;"",L43&lt;M43),"不足","適正")))</f>
        <v/>
      </c>
      <c r="O43" s="37" t="str">
        <f t="shared" ref="O43:O60" si="5">IF(OR(B43="",F43=""),"",F43*L43)</f>
        <v/>
      </c>
    </row>
    <row r="44" spans="2:15" ht="21.75" customHeight="1">
      <c r="B44" s="23"/>
      <c r="C44" s="32" t="str">
        <f>IFERROR(IF(B44="","",VLOOKUP(B44,商品マスタ!$B$8:$K$57,2,FALSE())),"")</f>
        <v/>
      </c>
      <c r="D44" s="32" t="str">
        <f>IFERROR(IF(B44="","",VLOOKUP(B44,商品マスタ!$B$8:$K$57,3,FALSE())),"")</f>
        <v/>
      </c>
      <c r="E44" s="33" t="str">
        <f>IFERROR(IF(B44="","",VLOOKUP(B44,商品マスタ!$B$8:$K$57,5,FALSE())),"")</f>
        <v/>
      </c>
      <c r="F44" s="34" t="str">
        <f>IFERROR(IF(B44="","",VLOOKUP(B44,商品マスタ!$B$8:$K$57,6,FALSE())),"")</f>
        <v/>
      </c>
      <c r="G44" s="27"/>
      <c r="H44" s="27"/>
      <c r="I44" s="27"/>
      <c r="J44" s="27"/>
      <c r="K44" s="27"/>
      <c r="L44" s="35" t="str">
        <f t="shared" si="3"/>
        <v/>
      </c>
      <c r="M44" s="36" t="str">
        <f>IFERROR(IF(B44="","",VLOOKUP(B44,商品マスタ!$B$8:$K$57,8,FALSE())),"")</f>
        <v/>
      </c>
      <c r="N44" s="23" t="str">
        <f t="shared" si="4"/>
        <v/>
      </c>
      <c r="O44" s="37" t="str">
        <f t="shared" si="5"/>
        <v/>
      </c>
    </row>
    <row r="45" spans="2:15" ht="21.75" customHeight="1">
      <c r="B45" s="23"/>
      <c r="C45" s="32" t="str">
        <f>IFERROR(IF(B45="","",VLOOKUP(B45,商品マスタ!$B$8:$K$57,2,FALSE())),"")</f>
        <v/>
      </c>
      <c r="D45" s="32" t="str">
        <f>IFERROR(IF(B45="","",VLOOKUP(B45,商品マスタ!$B$8:$K$57,3,FALSE())),"")</f>
        <v/>
      </c>
      <c r="E45" s="33" t="str">
        <f>IFERROR(IF(B45="","",VLOOKUP(B45,商品マスタ!$B$8:$K$57,5,FALSE())),"")</f>
        <v/>
      </c>
      <c r="F45" s="34" t="str">
        <f>IFERROR(IF(B45="","",VLOOKUP(B45,商品マスタ!$B$8:$K$57,6,FALSE())),"")</f>
        <v/>
      </c>
      <c r="G45" s="27"/>
      <c r="H45" s="27"/>
      <c r="I45" s="27"/>
      <c r="J45" s="27"/>
      <c r="K45" s="27"/>
      <c r="L45" s="35" t="str">
        <f t="shared" si="3"/>
        <v/>
      </c>
      <c r="M45" s="36" t="str">
        <f>IFERROR(IF(B45="","",VLOOKUP(B45,商品マスタ!$B$8:$K$57,8,FALSE())),"")</f>
        <v/>
      </c>
      <c r="N45" s="23" t="str">
        <f t="shared" si="4"/>
        <v/>
      </c>
      <c r="O45" s="37" t="str">
        <f t="shared" si="5"/>
        <v/>
      </c>
    </row>
    <row r="46" spans="2:15" ht="21.75" customHeight="1">
      <c r="B46" s="23"/>
      <c r="C46" s="32" t="str">
        <f>IFERROR(IF(B46="","",VLOOKUP(B46,商品マスタ!$B$8:$K$57,2,FALSE())),"")</f>
        <v/>
      </c>
      <c r="D46" s="32" t="str">
        <f>IFERROR(IF(B46="","",VLOOKUP(B46,商品マスタ!$B$8:$K$57,3,FALSE())),"")</f>
        <v/>
      </c>
      <c r="E46" s="33" t="str">
        <f>IFERROR(IF(B46="","",VLOOKUP(B46,商品マスタ!$B$8:$K$57,5,FALSE())),"")</f>
        <v/>
      </c>
      <c r="F46" s="34" t="str">
        <f>IFERROR(IF(B46="","",VLOOKUP(B46,商品マスタ!$B$8:$K$57,6,FALSE())),"")</f>
        <v/>
      </c>
      <c r="G46" s="27"/>
      <c r="H46" s="27"/>
      <c r="I46" s="27"/>
      <c r="J46" s="27"/>
      <c r="K46" s="27"/>
      <c r="L46" s="35" t="str">
        <f t="shared" si="3"/>
        <v/>
      </c>
      <c r="M46" s="36" t="str">
        <f>IFERROR(IF(B46="","",VLOOKUP(B46,商品マスタ!$B$8:$K$57,8,FALSE())),"")</f>
        <v/>
      </c>
      <c r="N46" s="23" t="str">
        <f t="shared" si="4"/>
        <v/>
      </c>
      <c r="O46" s="37" t="str">
        <f t="shared" si="5"/>
        <v/>
      </c>
    </row>
    <row r="47" spans="2:15" ht="21.75" customHeight="1">
      <c r="B47" s="23"/>
      <c r="C47" s="32" t="str">
        <f>IFERROR(IF(B47="","",VLOOKUP(B47,商品マスタ!$B$8:$K$57,2,FALSE())),"")</f>
        <v/>
      </c>
      <c r="D47" s="32" t="str">
        <f>IFERROR(IF(B47="","",VLOOKUP(B47,商品マスタ!$B$8:$K$57,3,FALSE())),"")</f>
        <v/>
      </c>
      <c r="E47" s="33" t="str">
        <f>IFERROR(IF(B47="","",VLOOKUP(B47,商品マスタ!$B$8:$K$57,5,FALSE())),"")</f>
        <v/>
      </c>
      <c r="F47" s="34" t="str">
        <f>IFERROR(IF(B47="","",VLOOKUP(B47,商品マスタ!$B$8:$K$57,6,FALSE())),"")</f>
        <v/>
      </c>
      <c r="G47" s="27"/>
      <c r="H47" s="27"/>
      <c r="I47" s="27"/>
      <c r="J47" s="27"/>
      <c r="K47" s="27"/>
      <c r="L47" s="35" t="str">
        <f t="shared" si="3"/>
        <v/>
      </c>
      <c r="M47" s="36" t="str">
        <f>IFERROR(IF(B47="","",VLOOKUP(B47,商品マスタ!$B$8:$K$57,8,FALSE())),"")</f>
        <v/>
      </c>
      <c r="N47" s="23" t="str">
        <f t="shared" si="4"/>
        <v/>
      </c>
      <c r="O47" s="37" t="str">
        <f t="shared" si="5"/>
        <v/>
      </c>
    </row>
    <row r="48" spans="2:15" ht="21.75" customHeight="1">
      <c r="B48" s="23"/>
      <c r="C48" s="32" t="str">
        <f>IFERROR(IF(B48="","",VLOOKUP(B48,商品マスタ!$B$8:$K$57,2,FALSE())),"")</f>
        <v/>
      </c>
      <c r="D48" s="32" t="str">
        <f>IFERROR(IF(B48="","",VLOOKUP(B48,商品マスタ!$B$8:$K$57,3,FALSE())),"")</f>
        <v/>
      </c>
      <c r="E48" s="33" t="str">
        <f>IFERROR(IF(B48="","",VLOOKUP(B48,商品マスタ!$B$8:$K$57,5,FALSE())),"")</f>
        <v/>
      </c>
      <c r="F48" s="34" t="str">
        <f>IFERROR(IF(B48="","",VLOOKUP(B48,商品マスタ!$B$8:$K$57,6,FALSE())),"")</f>
        <v/>
      </c>
      <c r="G48" s="27"/>
      <c r="H48" s="27"/>
      <c r="I48" s="27"/>
      <c r="J48" s="27"/>
      <c r="K48" s="27"/>
      <c r="L48" s="35" t="str">
        <f t="shared" si="3"/>
        <v/>
      </c>
      <c r="M48" s="36" t="str">
        <f>IFERROR(IF(B48="","",VLOOKUP(B48,商品マスタ!$B$8:$K$57,8,FALSE())),"")</f>
        <v/>
      </c>
      <c r="N48" s="23" t="str">
        <f t="shared" si="4"/>
        <v/>
      </c>
      <c r="O48" s="37" t="str">
        <f t="shared" si="5"/>
        <v/>
      </c>
    </row>
    <row r="49" spans="2:15" ht="21.75" customHeight="1">
      <c r="B49" s="23"/>
      <c r="C49" s="32" t="str">
        <f>IFERROR(IF(B49="","",VLOOKUP(B49,商品マスタ!$B$8:$K$57,2,FALSE())),"")</f>
        <v/>
      </c>
      <c r="D49" s="32" t="str">
        <f>IFERROR(IF(B49="","",VLOOKUP(B49,商品マスタ!$B$8:$K$57,3,FALSE())),"")</f>
        <v/>
      </c>
      <c r="E49" s="33" t="str">
        <f>IFERROR(IF(B49="","",VLOOKUP(B49,商品マスタ!$B$8:$K$57,5,FALSE())),"")</f>
        <v/>
      </c>
      <c r="F49" s="34" t="str">
        <f>IFERROR(IF(B49="","",VLOOKUP(B49,商品マスタ!$B$8:$K$57,6,FALSE())),"")</f>
        <v/>
      </c>
      <c r="G49" s="27"/>
      <c r="H49" s="27"/>
      <c r="I49" s="27"/>
      <c r="J49" s="27"/>
      <c r="K49" s="27"/>
      <c r="L49" s="35" t="str">
        <f t="shared" si="3"/>
        <v/>
      </c>
      <c r="M49" s="36" t="str">
        <f>IFERROR(IF(B49="","",VLOOKUP(B49,商品マスタ!$B$8:$K$57,8,FALSE())),"")</f>
        <v/>
      </c>
      <c r="N49" s="23" t="str">
        <f t="shared" si="4"/>
        <v/>
      </c>
      <c r="O49" s="37" t="str">
        <f t="shared" si="5"/>
        <v/>
      </c>
    </row>
    <row r="50" spans="2:15" ht="21.75" customHeight="1">
      <c r="B50" s="23"/>
      <c r="C50" s="32" t="str">
        <f>IFERROR(IF(B50="","",VLOOKUP(B50,商品マスタ!$B$8:$K$57,2,FALSE())),"")</f>
        <v/>
      </c>
      <c r="D50" s="32" t="str">
        <f>IFERROR(IF(B50="","",VLOOKUP(B50,商品マスタ!$B$8:$K$57,3,FALSE())),"")</f>
        <v/>
      </c>
      <c r="E50" s="33" t="str">
        <f>IFERROR(IF(B50="","",VLOOKUP(B50,商品マスタ!$B$8:$K$57,5,FALSE())),"")</f>
        <v/>
      </c>
      <c r="F50" s="34" t="str">
        <f>IFERROR(IF(B50="","",VLOOKUP(B50,商品マスタ!$B$8:$K$57,6,FALSE())),"")</f>
        <v/>
      </c>
      <c r="G50" s="27"/>
      <c r="H50" s="27"/>
      <c r="I50" s="27"/>
      <c r="J50" s="27"/>
      <c r="K50" s="27"/>
      <c r="L50" s="35" t="str">
        <f t="shared" si="3"/>
        <v/>
      </c>
      <c r="M50" s="36" t="str">
        <f>IFERROR(IF(B50="","",VLOOKUP(B50,商品マスタ!$B$8:$K$57,8,FALSE())),"")</f>
        <v/>
      </c>
      <c r="N50" s="23" t="str">
        <f t="shared" si="4"/>
        <v/>
      </c>
      <c r="O50" s="37" t="str">
        <f t="shared" si="5"/>
        <v/>
      </c>
    </row>
    <row r="51" spans="2:15" ht="21.75" customHeight="1">
      <c r="B51" s="23"/>
      <c r="C51" s="32" t="str">
        <f>IFERROR(IF(B51="","",VLOOKUP(B51,商品マスタ!$B$8:$K$57,2,FALSE())),"")</f>
        <v/>
      </c>
      <c r="D51" s="32" t="str">
        <f>IFERROR(IF(B51="","",VLOOKUP(B51,商品マスタ!$B$8:$K$57,3,FALSE())),"")</f>
        <v/>
      </c>
      <c r="E51" s="33" t="str">
        <f>IFERROR(IF(B51="","",VLOOKUP(B51,商品マスタ!$B$8:$K$57,5,FALSE())),"")</f>
        <v/>
      </c>
      <c r="F51" s="34" t="str">
        <f>IFERROR(IF(B51="","",VLOOKUP(B51,商品マスタ!$B$8:$K$57,6,FALSE())),"")</f>
        <v/>
      </c>
      <c r="G51" s="27"/>
      <c r="H51" s="27"/>
      <c r="I51" s="27"/>
      <c r="J51" s="27"/>
      <c r="K51" s="27"/>
      <c r="L51" s="35" t="str">
        <f t="shared" si="3"/>
        <v/>
      </c>
      <c r="M51" s="36" t="str">
        <f>IFERROR(IF(B51="","",VLOOKUP(B51,商品マスタ!$B$8:$K$57,8,FALSE())),"")</f>
        <v/>
      </c>
      <c r="N51" s="23" t="str">
        <f t="shared" si="4"/>
        <v/>
      </c>
      <c r="O51" s="37" t="str">
        <f t="shared" si="5"/>
        <v/>
      </c>
    </row>
    <row r="52" spans="2:15" ht="21.75" customHeight="1">
      <c r="B52" s="23"/>
      <c r="C52" s="32" t="str">
        <f>IFERROR(IF(B52="","",VLOOKUP(B52,商品マスタ!$B$8:$K$57,2,FALSE())),"")</f>
        <v/>
      </c>
      <c r="D52" s="32" t="str">
        <f>IFERROR(IF(B52="","",VLOOKUP(B52,商品マスタ!$B$8:$K$57,3,FALSE())),"")</f>
        <v/>
      </c>
      <c r="E52" s="33" t="str">
        <f>IFERROR(IF(B52="","",VLOOKUP(B52,商品マスタ!$B$8:$K$57,5,FALSE())),"")</f>
        <v/>
      </c>
      <c r="F52" s="34" t="str">
        <f>IFERROR(IF(B52="","",VLOOKUP(B52,商品マスタ!$B$8:$K$57,6,FALSE())),"")</f>
        <v/>
      </c>
      <c r="G52" s="27"/>
      <c r="H52" s="27"/>
      <c r="I52" s="27"/>
      <c r="J52" s="27"/>
      <c r="K52" s="27"/>
      <c r="L52" s="35" t="str">
        <f t="shared" si="3"/>
        <v/>
      </c>
      <c r="M52" s="36" t="str">
        <f>IFERROR(IF(B52="","",VLOOKUP(B52,商品マスタ!$B$8:$K$57,8,FALSE())),"")</f>
        <v/>
      </c>
      <c r="N52" s="23" t="str">
        <f t="shared" si="4"/>
        <v/>
      </c>
      <c r="O52" s="37" t="str">
        <f t="shared" si="5"/>
        <v/>
      </c>
    </row>
    <row r="53" spans="2:15" ht="21.75" customHeight="1">
      <c r="B53" s="23"/>
      <c r="C53" s="32" t="str">
        <f>IFERROR(IF(B53="","",VLOOKUP(B53,商品マスタ!$B$8:$K$57,2,FALSE())),"")</f>
        <v/>
      </c>
      <c r="D53" s="32" t="str">
        <f>IFERROR(IF(B53="","",VLOOKUP(B53,商品マスタ!$B$8:$K$57,3,FALSE())),"")</f>
        <v/>
      </c>
      <c r="E53" s="33" t="str">
        <f>IFERROR(IF(B53="","",VLOOKUP(B53,商品マスタ!$B$8:$K$57,5,FALSE())),"")</f>
        <v/>
      </c>
      <c r="F53" s="34" t="str">
        <f>IFERROR(IF(B53="","",VLOOKUP(B53,商品マスタ!$B$8:$K$57,6,FALSE())),"")</f>
        <v/>
      </c>
      <c r="G53" s="27"/>
      <c r="H53" s="27"/>
      <c r="I53" s="27"/>
      <c r="J53" s="27"/>
      <c r="K53" s="27"/>
      <c r="L53" s="35" t="str">
        <f t="shared" si="3"/>
        <v/>
      </c>
      <c r="M53" s="36" t="str">
        <f>IFERROR(IF(B53="","",VLOOKUP(B53,商品マスタ!$B$8:$K$57,8,FALSE())),"")</f>
        <v/>
      </c>
      <c r="N53" s="23" t="str">
        <f t="shared" si="4"/>
        <v/>
      </c>
      <c r="O53" s="37" t="str">
        <f t="shared" si="5"/>
        <v/>
      </c>
    </row>
    <row r="54" spans="2:15" ht="21.75" customHeight="1">
      <c r="B54" s="23"/>
      <c r="C54" s="32" t="str">
        <f>IFERROR(IF(B54="","",VLOOKUP(B54,商品マスタ!$B$8:$K$57,2,FALSE())),"")</f>
        <v/>
      </c>
      <c r="D54" s="32" t="str">
        <f>IFERROR(IF(B54="","",VLOOKUP(B54,商品マスタ!$B$8:$K$57,3,FALSE())),"")</f>
        <v/>
      </c>
      <c r="E54" s="33" t="str">
        <f>IFERROR(IF(B54="","",VLOOKUP(B54,商品マスタ!$B$8:$K$57,5,FALSE())),"")</f>
        <v/>
      </c>
      <c r="F54" s="34" t="str">
        <f>IFERROR(IF(B54="","",VLOOKUP(B54,商品マスタ!$B$8:$K$57,6,FALSE())),"")</f>
        <v/>
      </c>
      <c r="G54" s="27"/>
      <c r="H54" s="27"/>
      <c r="I54" s="27"/>
      <c r="J54" s="27"/>
      <c r="K54" s="27"/>
      <c r="L54" s="35" t="str">
        <f t="shared" si="3"/>
        <v/>
      </c>
      <c r="M54" s="36" t="str">
        <f>IFERROR(IF(B54="","",VLOOKUP(B54,商品マスタ!$B$8:$K$57,8,FALSE())),"")</f>
        <v/>
      </c>
      <c r="N54" s="23" t="str">
        <f t="shared" si="4"/>
        <v/>
      </c>
      <c r="O54" s="37" t="str">
        <f t="shared" si="5"/>
        <v/>
      </c>
    </row>
    <row r="55" spans="2:15" ht="21.75" customHeight="1">
      <c r="B55" s="23"/>
      <c r="C55" s="32" t="str">
        <f>IFERROR(IF(B55="","",VLOOKUP(B55,商品マスタ!$B$8:$K$57,2,FALSE())),"")</f>
        <v/>
      </c>
      <c r="D55" s="32" t="str">
        <f>IFERROR(IF(B55="","",VLOOKUP(B55,商品マスタ!$B$8:$K$57,3,FALSE())),"")</f>
        <v/>
      </c>
      <c r="E55" s="33" t="str">
        <f>IFERROR(IF(B55="","",VLOOKUP(B55,商品マスタ!$B$8:$K$57,5,FALSE())),"")</f>
        <v/>
      </c>
      <c r="F55" s="34" t="str">
        <f>IFERROR(IF(B55="","",VLOOKUP(B55,商品マスタ!$B$8:$K$57,6,FALSE())),"")</f>
        <v/>
      </c>
      <c r="G55" s="27"/>
      <c r="H55" s="27"/>
      <c r="I55" s="27"/>
      <c r="J55" s="27"/>
      <c r="K55" s="27"/>
      <c r="L55" s="35" t="str">
        <f t="shared" si="3"/>
        <v/>
      </c>
      <c r="M55" s="36" t="str">
        <f>IFERROR(IF(B55="","",VLOOKUP(B55,商品マスタ!$B$8:$K$57,8,FALSE())),"")</f>
        <v/>
      </c>
      <c r="N55" s="23" t="str">
        <f t="shared" si="4"/>
        <v/>
      </c>
      <c r="O55" s="37" t="str">
        <f t="shared" si="5"/>
        <v/>
      </c>
    </row>
    <row r="56" spans="2:15" ht="21.75" customHeight="1">
      <c r="B56" s="23"/>
      <c r="C56" s="32" t="str">
        <f>IFERROR(IF(B56="","",VLOOKUP(B56,商品マスタ!$B$8:$K$57,2,FALSE())),"")</f>
        <v/>
      </c>
      <c r="D56" s="32" t="str">
        <f>IFERROR(IF(B56="","",VLOOKUP(B56,商品マスタ!$B$8:$K$57,3,FALSE())),"")</f>
        <v/>
      </c>
      <c r="E56" s="33" t="str">
        <f>IFERROR(IF(B56="","",VLOOKUP(B56,商品マスタ!$B$8:$K$57,5,FALSE())),"")</f>
        <v/>
      </c>
      <c r="F56" s="34" t="str">
        <f>IFERROR(IF(B56="","",VLOOKUP(B56,商品マスタ!$B$8:$K$57,6,FALSE())),"")</f>
        <v/>
      </c>
      <c r="G56" s="27"/>
      <c r="H56" s="27"/>
      <c r="I56" s="27"/>
      <c r="J56" s="27"/>
      <c r="K56" s="27"/>
      <c r="L56" s="35" t="str">
        <f t="shared" si="3"/>
        <v/>
      </c>
      <c r="M56" s="36" t="str">
        <f>IFERROR(IF(B56="","",VLOOKUP(B56,商品マスタ!$B$8:$K$57,8,FALSE())),"")</f>
        <v/>
      </c>
      <c r="N56" s="23" t="str">
        <f t="shared" si="4"/>
        <v/>
      </c>
      <c r="O56" s="37" t="str">
        <f t="shared" si="5"/>
        <v/>
      </c>
    </row>
    <row r="57" spans="2:15" ht="21.75" customHeight="1">
      <c r="B57" s="23"/>
      <c r="C57" s="32" t="str">
        <f>IFERROR(IF(B57="","",VLOOKUP(B57,商品マスタ!$B$8:$K$57,2,FALSE())),"")</f>
        <v/>
      </c>
      <c r="D57" s="32" t="str">
        <f>IFERROR(IF(B57="","",VLOOKUP(B57,商品マスタ!$B$8:$K$57,3,FALSE())),"")</f>
        <v/>
      </c>
      <c r="E57" s="33" t="str">
        <f>IFERROR(IF(B57="","",VLOOKUP(B57,商品マスタ!$B$8:$K$57,5,FALSE())),"")</f>
        <v/>
      </c>
      <c r="F57" s="34" t="str">
        <f>IFERROR(IF(B57="","",VLOOKUP(B57,商品マスタ!$B$8:$K$57,6,FALSE())),"")</f>
        <v/>
      </c>
      <c r="G57" s="27"/>
      <c r="H57" s="27"/>
      <c r="I57" s="27"/>
      <c r="J57" s="27"/>
      <c r="K57" s="27"/>
      <c r="L57" s="35" t="str">
        <f t="shared" si="3"/>
        <v/>
      </c>
      <c r="M57" s="36" t="str">
        <f>IFERROR(IF(B57="","",VLOOKUP(B57,商品マスタ!$B$8:$K$57,8,FALSE())),"")</f>
        <v/>
      </c>
      <c r="N57" s="23" t="str">
        <f t="shared" si="4"/>
        <v/>
      </c>
      <c r="O57" s="37" t="str">
        <f t="shared" si="5"/>
        <v/>
      </c>
    </row>
    <row r="58" spans="2:15" ht="21.75" customHeight="1">
      <c r="B58" s="23"/>
      <c r="C58" s="32" t="str">
        <f>IFERROR(IF(B58="","",VLOOKUP(B58,商品マスタ!$B$8:$K$57,2,FALSE())),"")</f>
        <v/>
      </c>
      <c r="D58" s="32" t="str">
        <f>IFERROR(IF(B58="","",VLOOKUP(B58,商品マスタ!$B$8:$K$57,3,FALSE())),"")</f>
        <v/>
      </c>
      <c r="E58" s="33" t="str">
        <f>IFERROR(IF(B58="","",VLOOKUP(B58,商品マスタ!$B$8:$K$57,5,FALSE())),"")</f>
        <v/>
      </c>
      <c r="F58" s="34" t="str">
        <f>IFERROR(IF(B58="","",VLOOKUP(B58,商品マスタ!$B$8:$K$57,6,FALSE())),"")</f>
        <v/>
      </c>
      <c r="G58" s="27"/>
      <c r="H58" s="27"/>
      <c r="I58" s="27"/>
      <c r="J58" s="27"/>
      <c r="K58" s="27"/>
      <c r="L58" s="35" t="str">
        <f t="shared" si="3"/>
        <v/>
      </c>
      <c r="M58" s="36" t="str">
        <f>IFERROR(IF(B58="","",VLOOKUP(B58,商品マスタ!$B$8:$K$57,8,FALSE())),"")</f>
        <v/>
      </c>
      <c r="N58" s="23" t="str">
        <f t="shared" si="4"/>
        <v/>
      </c>
      <c r="O58" s="37" t="str">
        <f t="shared" si="5"/>
        <v/>
      </c>
    </row>
    <row r="59" spans="2:15" ht="21.75" customHeight="1">
      <c r="B59" s="23"/>
      <c r="C59" s="32" t="str">
        <f>IFERROR(IF(B59="","",VLOOKUP(B59,商品マスタ!$B$8:$K$57,2,FALSE())),"")</f>
        <v/>
      </c>
      <c r="D59" s="32" t="str">
        <f>IFERROR(IF(B59="","",VLOOKUP(B59,商品マスタ!$B$8:$K$57,3,FALSE())),"")</f>
        <v/>
      </c>
      <c r="E59" s="33" t="str">
        <f>IFERROR(IF(B59="","",VLOOKUP(B59,商品マスタ!$B$8:$K$57,5,FALSE())),"")</f>
        <v/>
      </c>
      <c r="F59" s="34" t="str">
        <f>IFERROR(IF(B59="","",VLOOKUP(B59,商品マスタ!$B$8:$K$57,6,FALSE())),"")</f>
        <v/>
      </c>
      <c r="G59" s="27"/>
      <c r="H59" s="27"/>
      <c r="I59" s="27"/>
      <c r="J59" s="27"/>
      <c r="K59" s="27"/>
      <c r="L59" s="35" t="str">
        <f t="shared" si="3"/>
        <v/>
      </c>
      <c r="M59" s="36" t="str">
        <f>IFERROR(IF(B59="","",VLOOKUP(B59,商品マスタ!$B$8:$K$57,8,FALSE())),"")</f>
        <v/>
      </c>
      <c r="N59" s="23" t="str">
        <f t="shared" si="4"/>
        <v/>
      </c>
      <c r="O59" s="37" t="str">
        <f t="shared" si="5"/>
        <v/>
      </c>
    </row>
    <row r="60" spans="2:15" ht="21.75" customHeight="1">
      <c r="B60" s="23"/>
      <c r="C60" s="32" t="str">
        <f>IFERROR(IF(B60="","",VLOOKUP(B60,商品マスタ!$B$8:$K$57,2,FALSE())),"")</f>
        <v/>
      </c>
      <c r="D60" s="32" t="str">
        <f>IFERROR(IF(B60="","",VLOOKUP(B60,商品マスタ!$B$8:$K$57,3,FALSE())),"")</f>
        <v/>
      </c>
      <c r="E60" s="33" t="str">
        <f>IFERROR(IF(B60="","",VLOOKUP(B60,商品マスタ!$B$8:$K$57,5,FALSE())),"")</f>
        <v/>
      </c>
      <c r="F60" s="34" t="str">
        <f>IFERROR(IF(B60="","",VLOOKUP(B60,商品マスタ!$B$8:$K$57,6,FALSE())),"")</f>
        <v/>
      </c>
      <c r="G60" s="27"/>
      <c r="H60" s="27"/>
      <c r="I60" s="27"/>
      <c r="J60" s="27"/>
      <c r="K60" s="27"/>
      <c r="L60" s="35" t="str">
        <f t="shared" si="3"/>
        <v/>
      </c>
      <c r="M60" s="36" t="str">
        <f>IFERROR(IF(B60="","",VLOOKUP(B60,商品マスタ!$B$8:$K$57,8,FALSE())),"")</f>
        <v/>
      </c>
      <c r="N60" s="23" t="str">
        <f t="shared" si="4"/>
        <v/>
      </c>
      <c r="O60" s="37" t="str">
        <f t="shared" si="5"/>
        <v/>
      </c>
    </row>
    <row r="62" spans="2:15" ht="27.75" customHeight="1">
      <c r="B62" s="54" t="s">
        <v>131</v>
      </c>
      <c r="C62" s="54"/>
      <c r="D62" s="54"/>
      <c r="E62" s="54"/>
      <c r="F62" s="54"/>
      <c r="G62" s="39">
        <f t="shared" ref="G62:L62" si="6">SUM(G11:G60)</f>
        <v>0</v>
      </c>
      <c r="H62" s="39">
        <f t="shared" si="6"/>
        <v>0</v>
      </c>
      <c r="I62" s="39">
        <f t="shared" si="6"/>
        <v>0</v>
      </c>
      <c r="J62" s="39">
        <f t="shared" si="6"/>
        <v>0</v>
      </c>
      <c r="K62" s="39">
        <f t="shared" si="6"/>
        <v>0</v>
      </c>
      <c r="L62" s="39">
        <f t="shared" si="6"/>
        <v>0</v>
      </c>
      <c r="M62" s="40"/>
      <c r="N62" s="40"/>
      <c r="O62" s="41">
        <f>SUM(O11:O60)</f>
        <v>0</v>
      </c>
    </row>
    <row r="64" spans="2:15">
      <c r="B64" s="5" t="s">
        <v>109</v>
      </c>
      <c r="C64" s="5"/>
      <c r="D64" s="5"/>
      <c r="E64" s="5"/>
      <c r="F64" s="5"/>
      <c r="G64" s="5"/>
      <c r="H64" s="5"/>
      <c r="I64" s="5"/>
      <c r="J64" s="5"/>
      <c r="K64" s="5"/>
      <c r="L64" s="5"/>
      <c r="M64" s="5"/>
      <c r="N64" s="5"/>
      <c r="O64" s="5"/>
    </row>
  </sheetData>
  <mergeCells count="20">
    <mergeCell ref="B64:O64"/>
    <mergeCell ref="L7:M7"/>
    <mergeCell ref="N7:O7"/>
    <mergeCell ref="D9:E9"/>
    <mergeCell ref="G9:O9"/>
    <mergeCell ref="B62:F62"/>
    <mergeCell ref="B7:C7"/>
    <mergeCell ref="D7:E7"/>
    <mergeCell ref="F7:G7"/>
    <mergeCell ref="H7:I7"/>
    <mergeCell ref="J7:K7"/>
    <mergeCell ref="B2:F2"/>
    <mergeCell ref="B5:O5"/>
    <mergeCell ref="B6:C6"/>
    <mergeCell ref="D6:E6"/>
    <mergeCell ref="F6:G6"/>
    <mergeCell ref="H6:I6"/>
    <mergeCell ref="J6:K6"/>
    <mergeCell ref="L6:M6"/>
    <mergeCell ref="N6:O6"/>
  </mergeCells>
  <phoneticPr fontId="32"/>
  <conditionalFormatting sqref="L11:L60">
    <cfRule type="expression" dxfId="16" priority="5">
      <formula>AND(M11&lt;&gt;"",L11&lt;M11)</formula>
    </cfRule>
  </conditionalFormatting>
  <conditionalFormatting sqref="N11:N60">
    <cfRule type="cellIs" dxfId="15" priority="2" operator="equal">
      <formula>"適正"</formula>
    </cfRule>
    <cfRule type="cellIs" dxfId="14" priority="3" operator="equal">
      <formula>"不足"</formula>
    </cfRule>
    <cfRule type="cellIs" dxfId="13" priority="4" operator="equal">
      <formula>"欠品"</formula>
    </cfRule>
  </conditionalFormatting>
  <pageMargins left="0.3" right="0.3" top="0.4" bottom="0.4" header="0.511811023622047" footer="0.511811023622047"/>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N111"/>
  <sheetViews>
    <sheetView showGridLines="0" zoomScaleNormal="100" workbookViewId="0">
      <pane xSplit="2" ySplit="7" topLeftCell="C63" activePane="bottomRight" state="frozen"/>
      <selection pane="topRight" activeCell="C1" sqref="C1"/>
      <selection pane="bottomLeft" activeCell="A8" sqref="A8"/>
      <selection pane="bottomRight"/>
    </sheetView>
  </sheetViews>
  <sheetFormatPr defaultColWidth="8.7109375" defaultRowHeight="15"/>
  <cols>
    <col min="1" max="1" width="2" customWidth="1"/>
    <col min="2" max="2" width="5" customWidth="1"/>
    <col min="3" max="3" width="11" customWidth="1"/>
    <col min="4" max="4" width="9" customWidth="1"/>
    <col min="5" max="5" width="11" customWidth="1"/>
    <col min="6" max="6" width="22" customWidth="1"/>
    <col min="7" max="7" width="8" customWidth="1"/>
    <col min="8" max="8" width="7" customWidth="1"/>
    <col min="9" max="9" width="11" customWidth="1"/>
    <col min="10" max="10" width="12" customWidth="1"/>
    <col min="11" max="11" width="14" customWidth="1"/>
    <col min="12" max="12" width="16" customWidth="1"/>
    <col min="13" max="13" width="12" customWidth="1"/>
    <col min="14" max="14" width="22" customWidth="1"/>
    <col min="15" max="15" width="4" customWidth="1"/>
  </cols>
  <sheetData>
    <row r="2" spans="2:14" ht="31.5" customHeight="1">
      <c r="B2" s="14" t="s">
        <v>10</v>
      </c>
      <c r="C2" s="14"/>
      <c r="D2" s="14"/>
      <c r="E2" s="14"/>
      <c r="F2" s="14"/>
      <c r="N2" s="21" t="s">
        <v>97</v>
      </c>
    </row>
    <row r="3" spans="2:14" ht="3.75" customHeight="1">
      <c r="B3" s="16"/>
      <c r="C3" s="16"/>
      <c r="D3" s="16"/>
      <c r="E3" s="16"/>
      <c r="F3" s="16"/>
      <c r="G3" s="16"/>
      <c r="H3" s="16"/>
      <c r="I3" s="16"/>
      <c r="J3" s="16"/>
      <c r="K3" s="16"/>
      <c r="L3" s="16"/>
      <c r="M3" s="16"/>
      <c r="N3" s="16"/>
    </row>
    <row r="4" spans="2:14" ht="6" customHeight="1"/>
    <row r="5" spans="2:14" ht="21.75" customHeight="1">
      <c r="B5" s="6" t="s">
        <v>132</v>
      </c>
      <c r="C5" s="6"/>
      <c r="D5" s="6"/>
      <c r="E5" s="6"/>
      <c r="F5" s="6"/>
      <c r="G5" s="6"/>
      <c r="H5" s="6"/>
      <c r="I5" s="6"/>
      <c r="J5" s="6"/>
      <c r="K5" s="6"/>
      <c r="L5" s="6"/>
      <c r="M5" s="6"/>
      <c r="N5" s="6"/>
    </row>
    <row r="6" spans="2:14" ht="6" customHeight="1"/>
    <row r="7" spans="2:14" ht="36" customHeight="1">
      <c r="B7" s="31" t="s">
        <v>133</v>
      </c>
      <c r="C7" s="22" t="s">
        <v>134</v>
      </c>
      <c r="D7" s="22" t="s">
        <v>135</v>
      </c>
      <c r="E7" s="22" t="s">
        <v>136</v>
      </c>
      <c r="F7" s="22" t="s">
        <v>100</v>
      </c>
      <c r="G7" s="22" t="s">
        <v>137</v>
      </c>
      <c r="H7" s="22" t="s">
        <v>103</v>
      </c>
      <c r="I7" s="22" t="s">
        <v>104</v>
      </c>
      <c r="J7" s="22" t="s">
        <v>138</v>
      </c>
      <c r="K7" s="22" t="s">
        <v>139</v>
      </c>
      <c r="L7" s="22" t="s">
        <v>140</v>
      </c>
      <c r="M7" s="22" t="s">
        <v>141</v>
      </c>
      <c r="N7" s="22" t="s">
        <v>108</v>
      </c>
    </row>
    <row r="8" spans="2:14" ht="19.5" customHeight="1">
      <c r="B8" s="42">
        <v>1</v>
      </c>
      <c r="C8" s="43"/>
      <c r="D8" s="25"/>
      <c r="E8" s="23"/>
      <c r="F8" s="32" t="str">
        <f>IFERROR(IF(E8="","",VLOOKUP(E8,商品マスタ!$B$8:$K$57,2,FALSE())),"")</f>
        <v/>
      </c>
      <c r="G8" s="27"/>
      <c r="H8" s="33" t="str">
        <f>IFERROR(IF(E8="","",VLOOKUP(E8,商品マスタ!$B$8:$K$57,5,FALSE())),"")</f>
        <v/>
      </c>
      <c r="I8" s="34" t="str">
        <f>IFERROR(IF(E8="","",VLOOKUP(E8,商品マスタ!$B$8:$K$57,6,FALSE())),"")</f>
        <v/>
      </c>
      <c r="J8" s="37" t="str">
        <f t="shared" ref="J8:J39" si="0">IF(OR(G8="",I8=""),"",G8*I8)</f>
        <v/>
      </c>
      <c r="K8" s="25"/>
      <c r="L8" s="24"/>
      <c r="M8" s="25"/>
      <c r="N8" s="24"/>
    </row>
    <row r="9" spans="2:14" ht="19.5" customHeight="1">
      <c r="B9" s="42">
        <v>2</v>
      </c>
      <c r="C9" s="43"/>
      <c r="D9" s="25"/>
      <c r="E9" s="23"/>
      <c r="F9" s="32" t="str">
        <f>IFERROR(IF(E9="","",VLOOKUP(E9,商品マスタ!$B$8:$K$57,2,FALSE())),"")</f>
        <v/>
      </c>
      <c r="G9" s="27"/>
      <c r="H9" s="33" t="str">
        <f>IFERROR(IF(E9="","",VLOOKUP(E9,商品マスタ!$B$8:$K$57,5,FALSE())),"")</f>
        <v/>
      </c>
      <c r="I9" s="34" t="str">
        <f>IFERROR(IF(E9="","",VLOOKUP(E9,商品マスタ!$B$8:$K$57,6,FALSE())),"")</f>
        <v/>
      </c>
      <c r="J9" s="37" t="str">
        <f t="shared" si="0"/>
        <v/>
      </c>
      <c r="K9" s="25"/>
      <c r="L9" s="24"/>
      <c r="M9" s="25"/>
      <c r="N9" s="24"/>
    </row>
    <row r="10" spans="2:14" ht="19.5" customHeight="1">
      <c r="B10" s="42">
        <v>3</v>
      </c>
      <c r="C10" s="43"/>
      <c r="D10" s="25"/>
      <c r="E10" s="23"/>
      <c r="F10" s="32" t="str">
        <f>IFERROR(IF(E10="","",VLOOKUP(E10,商品マスタ!$B$8:$K$57,2,FALSE())),"")</f>
        <v/>
      </c>
      <c r="G10" s="27"/>
      <c r="H10" s="33" t="str">
        <f>IFERROR(IF(E10="","",VLOOKUP(E10,商品マスタ!$B$8:$K$57,5,FALSE())),"")</f>
        <v/>
      </c>
      <c r="I10" s="34" t="str">
        <f>IFERROR(IF(E10="","",VLOOKUP(E10,商品マスタ!$B$8:$K$57,6,FALSE())),"")</f>
        <v/>
      </c>
      <c r="J10" s="37" t="str">
        <f t="shared" si="0"/>
        <v/>
      </c>
      <c r="K10" s="25"/>
      <c r="L10" s="24"/>
      <c r="M10" s="25"/>
      <c r="N10" s="24"/>
    </row>
    <row r="11" spans="2:14" ht="19.5" customHeight="1">
      <c r="B11" s="42">
        <v>4</v>
      </c>
      <c r="C11" s="43"/>
      <c r="D11" s="25"/>
      <c r="E11" s="23"/>
      <c r="F11" s="32" t="str">
        <f>IFERROR(IF(E11="","",VLOOKUP(E11,商品マスタ!$B$8:$K$57,2,FALSE())),"")</f>
        <v/>
      </c>
      <c r="G11" s="27"/>
      <c r="H11" s="33" t="str">
        <f>IFERROR(IF(E11="","",VLOOKUP(E11,商品マスタ!$B$8:$K$57,5,FALSE())),"")</f>
        <v/>
      </c>
      <c r="I11" s="34" t="str">
        <f>IFERROR(IF(E11="","",VLOOKUP(E11,商品マスタ!$B$8:$K$57,6,FALSE())),"")</f>
        <v/>
      </c>
      <c r="J11" s="37" t="str">
        <f t="shared" si="0"/>
        <v/>
      </c>
      <c r="K11" s="25"/>
      <c r="L11" s="24"/>
      <c r="M11" s="25"/>
      <c r="N11" s="24"/>
    </row>
    <row r="12" spans="2:14" ht="19.5" customHeight="1">
      <c r="B12" s="42">
        <v>5</v>
      </c>
      <c r="C12" s="43"/>
      <c r="D12" s="25"/>
      <c r="E12" s="23"/>
      <c r="F12" s="32" t="str">
        <f>IFERROR(IF(E12="","",VLOOKUP(E12,商品マスタ!$B$8:$K$57,2,FALSE())),"")</f>
        <v/>
      </c>
      <c r="G12" s="27"/>
      <c r="H12" s="33" t="str">
        <f>IFERROR(IF(E12="","",VLOOKUP(E12,商品マスタ!$B$8:$K$57,5,FALSE())),"")</f>
        <v/>
      </c>
      <c r="I12" s="34" t="str">
        <f>IFERROR(IF(E12="","",VLOOKUP(E12,商品マスタ!$B$8:$K$57,6,FALSE())),"")</f>
        <v/>
      </c>
      <c r="J12" s="37" t="str">
        <f t="shared" si="0"/>
        <v/>
      </c>
      <c r="K12" s="25"/>
      <c r="L12" s="24"/>
      <c r="M12" s="25"/>
      <c r="N12" s="24"/>
    </row>
    <row r="13" spans="2:14" ht="19.5" customHeight="1">
      <c r="B13" s="42">
        <v>6</v>
      </c>
      <c r="C13" s="43"/>
      <c r="D13" s="25"/>
      <c r="E13" s="23"/>
      <c r="F13" s="32" t="str">
        <f>IFERROR(IF(E13="","",VLOOKUP(E13,商品マスタ!$B$8:$K$57,2,FALSE())),"")</f>
        <v/>
      </c>
      <c r="G13" s="27"/>
      <c r="H13" s="33" t="str">
        <f>IFERROR(IF(E13="","",VLOOKUP(E13,商品マスタ!$B$8:$K$57,5,FALSE())),"")</f>
        <v/>
      </c>
      <c r="I13" s="34" t="str">
        <f>IFERROR(IF(E13="","",VLOOKUP(E13,商品マスタ!$B$8:$K$57,6,FALSE())),"")</f>
        <v/>
      </c>
      <c r="J13" s="37" t="str">
        <f t="shared" si="0"/>
        <v/>
      </c>
      <c r="K13" s="25"/>
      <c r="L13" s="24"/>
      <c r="M13" s="25"/>
      <c r="N13" s="24"/>
    </row>
    <row r="14" spans="2:14" ht="19.5" customHeight="1">
      <c r="B14" s="42">
        <v>7</v>
      </c>
      <c r="C14" s="43"/>
      <c r="D14" s="25"/>
      <c r="E14" s="23"/>
      <c r="F14" s="32" t="str">
        <f>IFERROR(IF(E14="","",VLOOKUP(E14,商品マスタ!$B$8:$K$57,2,FALSE())),"")</f>
        <v/>
      </c>
      <c r="G14" s="27"/>
      <c r="H14" s="33" t="str">
        <f>IFERROR(IF(E14="","",VLOOKUP(E14,商品マスタ!$B$8:$K$57,5,FALSE())),"")</f>
        <v/>
      </c>
      <c r="I14" s="34" t="str">
        <f>IFERROR(IF(E14="","",VLOOKUP(E14,商品マスタ!$B$8:$K$57,6,FALSE())),"")</f>
        <v/>
      </c>
      <c r="J14" s="37" t="str">
        <f t="shared" si="0"/>
        <v/>
      </c>
      <c r="K14" s="25"/>
      <c r="L14" s="24"/>
      <c r="M14" s="25"/>
      <c r="N14" s="24"/>
    </row>
    <row r="15" spans="2:14" ht="19.5" customHeight="1">
      <c r="B15" s="42">
        <v>8</v>
      </c>
      <c r="C15" s="43"/>
      <c r="D15" s="25"/>
      <c r="E15" s="23"/>
      <c r="F15" s="32" t="str">
        <f>IFERROR(IF(E15="","",VLOOKUP(E15,商品マスタ!$B$8:$K$57,2,FALSE())),"")</f>
        <v/>
      </c>
      <c r="G15" s="27"/>
      <c r="H15" s="33" t="str">
        <f>IFERROR(IF(E15="","",VLOOKUP(E15,商品マスタ!$B$8:$K$57,5,FALSE())),"")</f>
        <v/>
      </c>
      <c r="I15" s="34" t="str">
        <f>IFERROR(IF(E15="","",VLOOKUP(E15,商品マスタ!$B$8:$K$57,6,FALSE())),"")</f>
        <v/>
      </c>
      <c r="J15" s="37" t="str">
        <f t="shared" si="0"/>
        <v/>
      </c>
      <c r="K15" s="25"/>
      <c r="L15" s="24"/>
      <c r="M15" s="25"/>
      <c r="N15" s="24"/>
    </row>
    <row r="16" spans="2:14" ht="19.5" customHeight="1">
      <c r="B16" s="42">
        <v>9</v>
      </c>
      <c r="C16" s="43"/>
      <c r="D16" s="25"/>
      <c r="E16" s="23"/>
      <c r="F16" s="32" t="str">
        <f>IFERROR(IF(E16="","",VLOOKUP(E16,商品マスタ!$B$8:$K$57,2,FALSE())),"")</f>
        <v/>
      </c>
      <c r="G16" s="27"/>
      <c r="H16" s="33" t="str">
        <f>IFERROR(IF(E16="","",VLOOKUP(E16,商品マスタ!$B$8:$K$57,5,FALSE())),"")</f>
        <v/>
      </c>
      <c r="I16" s="34" t="str">
        <f>IFERROR(IF(E16="","",VLOOKUP(E16,商品マスタ!$B$8:$K$57,6,FALSE())),"")</f>
        <v/>
      </c>
      <c r="J16" s="37" t="str">
        <f t="shared" si="0"/>
        <v/>
      </c>
      <c r="K16" s="25"/>
      <c r="L16" s="24"/>
      <c r="M16" s="25"/>
      <c r="N16" s="24"/>
    </row>
    <row r="17" spans="2:14" ht="19.5" customHeight="1">
      <c r="B17" s="42">
        <v>10</v>
      </c>
      <c r="C17" s="43"/>
      <c r="D17" s="25"/>
      <c r="E17" s="23"/>
      <c r="F17" s="32" t="str">
        <f>IFERROR(IF(E17="","",VLOOKUP(E17,商品マスタ!$B$8:$K$57,2,FALSE())),"")</f>
        <v/>
      </c>
      <c r="G17" s="27"/>
      <c r="H17" s="33" t="str">
        <f>IFERROR(IF(E17="","",VLOOKUP(E17,商品マスタ!$B$8:$K$57,5,FALSE())),"")</f>
        <v/>
      </c>
      <c r="I17" s="34" t="str">
        <f>IFERROR(IF(E17="","",VLOOKUP(E17,商品マスタ!$B$8:$K$57,6,FALSE())),"")</f>
        <v/>
      </c>
      <c r="J17" s="37" t="str">
        <f t="shared" si="0"/>
        <v/>
      </c>
      <c r="K17" s="25"/>
      <c r="L17" s="24"/>
      <c r="M17" s="25"/>
      <c r="N17" s="24"/>
    </row>
    <row r="18" spans="2:14" ht="19.5" customHeight="1">
      <c r="B18" s="42">
        <v>11</v>
      </c>
      <c r="C18" s="43"/>
      <c r="D18" s="25"/>
      <c r="E18" s="23"/>
      <c r="F18" s="32" t="str">
        <f>IFERROR(IF(E18="","",VLOOKUP(E18,商品マスタ!$B$8:$K$57,2,FALSE())),"")</f>
        <v/>
      </c>
      <c r="G18" s="27"/>
      <c r="H18" s="33" t="str">
        <f>IFERROR(IF(E18="","",VLOOKUP(E18,商品マスタ!$B$8:$K$57,5,FALSE())),"")</f>
        <v/>
      </c>
      <c r="I18" s="34" t="str">
        <f>IFERROR(IF(E18="","",VLOOKUP(E18,商品マスタ!$B$8:$K$57,6,FALSE())),"")</f>
        <v/>
      </c>
      <c r="J18" s="37" t="str">
        <f t="shared" si="0"/>
        <v/>
      </c>
      <c r="K18" s="25"/>
      <c r="L18" s="24"/>
      <c r="M18" s="25"/>
      <c r="N18" s="24"/>
    </row>
    <row r="19" spans="2:14" ht="19.5" customHeight="1">
      <c r="B19" s="42">
        <v>12</v>
      </c>
      <c r="C19" s="43"/>
      <c r="D19" s="25"/>
      <c r="E19" s="23"/>
      <c r="F19" s="32" t="str">
        <f>IFERROR(IF(E19="","",VLOOKUP(E19,商品マスタ!$B$8:$K$57,2,FALSE())),"")</f>
        <v/>
      </c>
      <c r="G19" s="27"/>
      <c r="H19" s="33" t="str">
        <f>IFERROR(IF(E19="","",VLOOKUP(E19,商品マスタ!$B$8:$K$57,5,FALSE())),"")</f>
        <v/>
      </c>
      <c r="I19" s="34" t="str">
        <f>IFERROR(IF(E19="","",VLOOKUP(E19,商品マスタ!$B$8:$K$57,6,FALSE())),"")</f>
        <v/>
      </c>
      <c r="J19" s="37" t="str">
        <f t="shared" si="0"/>
        <v/>
      </c>
      <c r="K19" s="25"/>
      <c r="L19" s="24"/>
      <c r="M19" s="25"/>
      <c r="N19" s="24"/>
    </row>
    <row r="20" spans="2:14" ht="19.5" customHeight="1">
      <c r="B20" s="42">
        <v>13</v>
      </c>
      <c r="C20" s="43"/>
      <c r="D20" s="25"/>
      <c r="E20" s="23"/>
      <c r="F20" s="32" t="str">
        <f>IFERROR(IF(E20="","",VLOOKUP(E20,商品マスタ!$B$8:$K$57,2,FALSE())),"")</f>
        <v/>
      </c>
      <c r="G20" s="27"/>
      <c r="H20" s="33" t="str">
        <f>IFERROR(IF(E20="","",VLOOKUP(E20,商品マスタ!$B$8:$K$57,5,FALSE())),"")</f>
        <v/>
      </c>
      <c r="I20" s="34" t="str">
        <f>IFERROR(IF(E20="","",VLOOKUP(E20,商品マスタ!$B$8:$K$57,6,FALSE())),"")</f>
        <v/>
      </c>
      <c r="J20" s="37" t="str">
        <f t="shared" si="0"/>
        <v/>
      </c>
      <c r="K20" s="25"/>
      <c r="L20" s="24"/>
      <c r="M20" s="25"/>
      <c r="N20" s="24"/>
    </row>
    <row r="21" spans="2:14" ht="19.5" customHeight="1">
      <c r="B21" s="42">
        <v>14</v>
      </c>
      <c r="C21" s="43"/>
      <c r="D21" s="25"/>
      <c r="E21" s="23"/>
      <c r="F21" s="32" t="str">
        <f>IFERROR(IF(E21="","",VLOOKUP(E21,商品マスタ!$B$8:$K$57,2,FALSE())),"")</f>
        <v/>
      </c>
      <c r="G21" s="27"/>
      <c r="H21" s="33" t="str">
        <f>IFERROR(IF(E21="","",VLOOKUP(E21,商品マスタ!$B$8:$K$57,5,FALSE())),"")</f>
        <v/>
      </c>
      <c r="I21" s="34" t="str">
        <f>IFERROR(IF(E21="","",VLOOKUP(E21,商品マスタ!$B$8:$K$57,6,FALSE())),"")</f>
        <v/>
      </c>
      <c r="J21" s="37" t="str">
        <f t="shared" si="0"/>
        <v/>
      </c>
      <c r="K21" s="25"/>
      <c r="L21" s="24"/>
      <c r="M21" s="25"/>
      <c r="N21" s="24"/>
    </row>
    <row r="22" spans="2:14" ht="19.5" customHeight="1">
      <c r="B22" s="42">
        <v>15</v>
      </c>
      <c r="C22" s="43"/>
      <c r="D22" s="25"/>
      <c r="E22" s="23"/>
      <c r="F22" s="32" t="str">
        <f>IFERROR(IF(E22="","",VLOOKUP(E22,商品マスタ!$B$8:$K$57,2,FALSE())),"")</f>
        <v/>
      </c>
      <c r="G22" s="27"/>
      <c r="H22" s="33" t="str">
        <f>IFERROR(IF(E22="","",VLOOKUP(E22,商品マスタ!$B$8:$K$57,5,FALSE())),"")</f>
        <v/>
      </c>
      <c r="I22" s="34" t="str">
        <f>IFERROR(IF(E22="","",VLOOKUP(E22,商品マスタ!$B$8:$K$57,6,FALSE())),"")</f>
        <v/>
      </c>
      <c r="J22" s="37" t="str">
        <f t="shared" si="0"/>
        <v/>
      </c>
      <c r="K22" s="25"/>
      <c r="L22" s="24"/>
      <c r="M22" s="25"/>
      <c r="N22" s="24"/>
    </row>
    <row r="23" spans="2:14" ht="19.5" customHeight="1">
      <c r="B23" s="42">
        <v>16</v>
      </c>
      <c r="C23" s="43"/>
      <c r="D23" s="25"/>
      <c r="E23" s="23"/>
      <c r="F23" s="32" t="str">
        <f>IFERROR(IF(E23="","",VLOOKUP(E23,商品マスタ!$B$8:$K$57,2,FALSE())),"")</f>
        <v/>
      </c>
      <c r="G23" s="27"/>
      <c r="H23" s="33" t="str">
        <f>IFERROR(IF(E23="","",VLOOKUP(E23,商品マスタ!$B$8:$K$57,5,FALSE())),"")</f>
        <v/>
      </c>
      <c r="I23" s="34" t="str">
        <f>IFERROR(IF(E23="","",VLOOKUP(E23,商品マスタ!$B$8:$K$57,6,FALSE())),"")</f>
        <v/>
      </c>
      <c r="J23" s="37" t="str">
        <f t="shared" si="0"/>
        <v/>
      </c>
      <c r="K23" s="25"/>
      <c r="L23" s="24"/>
      <c r="M23" s="25"/>
      <c r="N23" s="24"/>
    </row>
    <row r="24" spans="2:14" ht="19.5" customHeight="1">
      <c r="B24" s="42">
        <v>17</v>
      </c>
      <c r="C24" s="43"/>
      <c r="D24" s="25"/>
      <c r="E24" s="23"/>
      <c r="F24" s="32" t="str">
        <f>IFERROR(IF(E24="","",VLOOKUP(E24,商品マスタ!$B$8:$K$57,2,FALSE())),"")</f>
        <v/>
      </c>
      <c r="G24" s="27"/>
      <c r="H24" s="33" t="str">
        <f>IFERROR(IF(E24="","",VLOOKUP(E24,商品マスタ!$B$8:$K$57,5,FALSE())),"")</f>
        <v/>
      </c>
      <c r="I24" s="34" t="str">
        <f>IFERROR(IF(E24="","",VLOOKUP(E24,商品マスタ!$B$8:$K$57,6,FALSE())),"")</f>
        <v/>
      </c>
      <c r="J24" s="37" t="str">
        <f t="shared" si="0"/>
        <v/>
      </c>
      <c r="K24" s="25"/>
      <c r="L24" s="24"/>
      <c r="M24" s="25"/>
      <c r="N24" s="24"/>
    </row>
    <row r="25" spans="2:14" ht="19.5" customHeight="1">
      <c r="B25" s="42">
        <v>18</v>
      </c>
      <c r="C25" s="43"/>
      <c r="D25" s="25"/>
      <c r="E25" s="23"/>
      <c r="F25" s="32" t="str">
        <f>IFERROR(IF(E25="","",VLOOKUP(E25,商品マスタ!$B$8:$K$57,2,FALSE())),"")</f>
        <v/>
      </c>
      <c r="G25" s="27"/>
      <c r="H25" s="33" t="str">
        <f>IFERROR(IF(E25="","",VLOOKUP(E25,商品マスタ!$B$8:$K$57,5,FALSE())),"")</f>
        <v/>
      </c>
      <c r="I25" s="34" t="str">
        <f>IFERROR(IF(E25="","",VLOOKUP(E25,商品マスタ!$B$8:$K$57,6,FALSE())),"")</f>
        <v/>
      </c>
      <c r="J25" s="37" t="str">
        <f t="shared" si="0"/>
        <v/>
      </c>
      <c r="K25" s="25"/>
      <c r="L25" s="24"/>
      <c r="M25" s="25"/>
      <c r="N25" s="24"/>
    </row>
    <row r="26" spans="2:14" ht="19.5" customHeight="1">
      <c r="B26" s="42">
        <v>19</v>
      </c>
      <c r="C26" s="43"/>
      <c r="D26" s="25"/>
      <c r="E26" s="23"/>
      <c r="F26" s="32" t="str">
        <f>IFERROR(IF(E26="","",VLOOKUP(E26,商品マスタ!$B$8:$K$57,2,FALSE())),"")</f>
        <v/>
      </c>
      <c r="G26" s="27"/>
      <c r="H26" s="33" t="str">
        <f>IFERROR(IF(E26="","",VLOOKUP(E26,商品マスタ!$B$8:$K$57,5,FALSE())),"")</f>
        <v/>
      </c>
      <c r="I26" s="34" t="str">
        <f>IFERROR(IF(E26="","",VLOOKUP(E26,商品マスタ!$B$8:$K$57,6,FALSE())),"")</f>
        <v/>
      </c>
      <c r="J26" s="37" t="str">
        <f t="shared" si="0"/>
        <v/>
      </c>
      <c r="K26" s="25"/>
      <c r="L26" s="24"/>
      <c r="M26" s="25"/>
      <c r="N26" s="24"/>
    </row>
    <row r="27" spans="2:14" ht="19.5" customHeight="1">
      <c r="B27" s="42">
        <v>20</v>
      </c>
      <c r="C27" s="43"/>
      <c r="D27" s="25"/>
      <c r="E27" s="23"/>
      <c r="F27" s="32" t="str">
        <f>IFERROR(IF(E27="","",VLOOKUP(E27,商品マスタ!$B$8:$K$57,2,FALSE())),"")</f>
        <v/>
      </c>
      <c r="G27" s="27"/>
      <c r="H27" s="33" t="str">
        <f>IFERROR(IF(E27="","",VLOOKUP(E27,商品マスタ!$B$8:$K$57,5,FALSE())),"")</f>
        <v/>
      </c>
      <c r="I27" s="34" t="str">
        <f>IFERROR(IF(E27="","",VLOOKUP(E27,商品マスタ!$B$8:$K$57,6,FALSE())),"")</f>
        <v/>
      </c>
      <c r="J27" s="37" t="str">
        <f t="shared" si="0"/>
        <v/>
      </c>
      <c r="K27" s="25"/>
      <c r="L27" s="24"/>
      <c r="M27" s="25"/>
      <c r="N27" s="24"/>
    </row>
    <row r="28" spans="2:14" ht="19.5" customHeight="1">
      <c r="B28" s="42">
        <v>21</v>
      </c>
      <c r="C28" s="43"/>
      <c r="D28" s="25"/>
      <c r="E28" s="23"/>
      <c r="F28" s="32" t="str">
        <f>IFERROR(IF(E28="","",VLOOKUP(E28,商品マスタ!$B$8:$K$57,2,FALSE())),"")</f>
        <v/>
      </c>
      <c r="G28" s="27"/>
      <c r="H28" s="33" t="str">
        <f>IFERROR(IF(E28="","",VLOOKUP(E28,商品マスタ!$B$8:$K$57,5,FALSE())),"")</f>
        <v/>
      </c>
      <c r="I28" s="34" t="str">
        <f>IFERROR(IF(E28="","",VLOOKUP(E28,商品マスタ!$B$8:$K$57,6,FALSE())),"")</f>
        <v/>
      </c>
      <c r="J28" s="37" t="str">
        <f t="shared" si="0"/>
        <v/>
      </c>
      <c r="K28" s="25"/>
      <c r="L28" s="24"/>
      <c r="M28" s="25"/>
      <c r="N28" s="24"/>
    </row>
    <row r="29" spans="2:14" ht="19.5" customHeight="1">
      <c r="B29" s="42">
        <v>22</v>
      </c>
      <c r="C29" s="43"/>
      <c r="D29" s="25"/>
      <c r="E29" s="23"/>
      <c r="F29" s="32" t="str">
        <f>IFERROR(IF(E29="","",VLOOKUP(E29,商品マスタ!$B$8:$K$57,2,FALSE())),"")</f>
        <v/>
      </c>
      <c r="G29" s="27"/>
      <c r="H29" s="33" t="str">
        <f>IFERROR(IF(E29="","",VLOOKUP(E29,商品マスタ!$B$8:$K$57,5,FALSE())),"")</f>
        <v/>
      </c>
      <c r="I29" s="34" t="str">
        <f>IFERROR(IF(E29="","",VLOOKUP(E29,商品マスタ!$B$8:$K$57,6,FALSE())),"")</f>
        <v/>
      </c>
      <c r="J29" s="37" t="str">
        <f t="shared" si="0"/>
        <v/>
      </c>
      <c r="K29" s="25"/>
      <c r="L29" s="24"/>
      <c r="M29" s="25"/>
      <c r="N29" s="24"/>
    </row>
    <row r="30" spans="2:14" ht="19.5" customHeight="1">
      <c r="B30" s="42">
        <v>23</v>
      </c>
      <c r="C30" s="43"/>
      <c r="D30" s="25"/>
      <c r="E30" s="23"/>
      <c r="F30" s="32" t="str">
        <f>IFERROR(IF(E30="","",VLOOKUP(E30,商品マスタ!$B$8:$K$57,2,FALSE())),"")</f>
        <v/>
      </c>
      <c r="G30" s="27"/>
      <c r="H30" s="33" t="str">
        <f>IFERROR(IF(E30="","",VLOOKUP(E30,商品マスタ!$B$8:$K$57,5,FALSE())),"")</f>
        <v/>
      </c>
      <c r="I30" s="34" t="str">
        <f>IFERROR(IF(E30="","",VLOOKUP(E30,商品マスタ!$B$8:$K$57,6,FALSE())),"")</f>
        <v/>
      </c>
      <c r="J30" s="37" t="str">
        <f t="shared" si="0"/>
        <v/>
      </c>
      <c r="K30" s="25"/>
      <c r="L30" s="24"/>
      <c r="M30" s="25"/>
      <c r="N30" s="24"/>
    </row>
    <row r="31" spans="2:14" ht="19.5" customHeight="1">
      <c r="B31" s="42">
        <v>24</v>
      </c>
      <c r="C31" s="43"/>
      <c r="D31" s="25"/>
      <c r="E31" s="23"/>
      <c r="F31" s="32" t="str">
        <f>IFERROR(IF(E31="","",VLOOKUP(E31,商品マスタ!$B$8:$K$57,2,FALSE())),"")</f>
        <v/>
      </c>
      <c r="G31" s="27"/>
      <c r="H31" s="33" t="str">
        <f>IFERROR(IF(E31="","",VLOOKUP(E31,商品マスタ!$B$8:$K$57,5,FALSE())),"")</f>
        <v/>
      </c>
      <c r="I31" s="34" t="str">
        <f>IFERROR(IF(E31="","",VLOOKUP(E31,商品マスタ!$B$8:$K$57,6,FALSE())),"")</f>
        <v/>
      </c>
      <c r="J31" s="37" t="str">
        <f t="shared" si="0"/>
        <v/>
      </c>
      <c r="K31" s="25"/>
      <c r="L31" s="24"/>
      <c r="M31" s="25"/>
      <c r="N31" s="24"/>
    </row>
    <row r="32" spans="2:14" ht="19.5" customHeight="1">
      <c r="B32" s="42">
        <v>25</v>
      </c>
      <c r="C32" s="43"/>
      <c r="D32" s="25"/>
      <c r="E32" s="23"/>
      <c r="F32" s="32" t="str">
        <f>IFERROR(IF(E32="","",VLOOKUP(E32,商品マスタ!$B$8:$K$57,2,FALSE())),"")</f>
        <v/>
      </c>
      <c r="G32" s="27"/>
      <c r="H32" s="33" t="str">
        <f>IFERROR(IF(E32="","",VLOOKUP(E32,商品マスタ!$B$8:$K$57,5,FALSE())),"")</f>
        <v/>
      </c>
      <c r="I32" s="34" t="str">
        <f>IFERROR(IF(E32="","",VLOOKUP(E32,商品マスタ!$B$8:$K$57,6,FALSE())),"")</f>
        <v/>
      </c>
      <c r="J32" s="37" t="str">
        <f t="shared" si="0"/>
        <v/>
      </c>
      <c r="K32" s="25"/>
      <c r="L32" s="24"/>
      <c r="M32" s="25"/>
      <c r="N32" s="24"/>
    </row>
    <row r="33" spans="2:14" ht="19.5" customHeight="1">
      <c r="B33" s="42">
        <v>26</v>
      </c>
      <c r="C33" s="43"/>
      <c r="D33" s="25"/>
      <c r="E33" s="23"/>
      <c r="F33" s="32" t="str">
        <f>IFERROR(IF(E33="","",VLOOKUP(E33,商品マスタ!$B$8:$K$57,2,FALSE())),"")</f>
        <v/>
      </c>
      <c r="G33" s="27"/>
      <c r="H33" s="33" t="str">
        <f>IFERROR(IF(E33="","",VLOOKUP(E33,商品マスタ!$B$8:$K$57,5,FALSE())),"")</f>
        <v/>
      </c>
      <c r="I33" s="34" t="str">
        <f>IFERROR(IF(E33="","",VLOOKUP(E33,商品マスタ!$B$8:$K$57,6,FALSE())),"")</f>
        <v/>
      </c>
      <c r="J33" s="37" t="str">
        <f t="shared" si="0"/>
        <v/>
      </c>
      <c r="K33" s="25"/>
      <c r="L33" s="24"/>
      <c r="M33" s="25"/>
      <c r="N33" s="24"/>
    </row>
    <row r="34" spans="2:14" ht="19.5" customHeight="1">
      <c r="B34" s="42">
        <v>27</v>
      </c>
      <c r="C34" s="43"/>
      <c r="D34" s="25"/>
      <c r="E34" s="23"/>
      <c r="F34" s="32" t="str">
        <f>IFERROR(IF(E34="","",VLOOKUP(E34,商品マスタ!$B$8:$K$57,2,FALSE())),"")</f>
        <v/>
      </c>
      <c r="G34" s="27"/>
      <c r="H34" s="33" t="str">
        <f>IFERROR(IF(E34="","",VLOOKUP(E34,商品マスタ!$B$8:$K$57,5,FALSE())),"")</f>
        <v/>
      </c>
      <c r="I34" s="34" t="str">
        <f>IFERROR(IF(E34="","",VLOOKUP(E34,商品マスタ!$B$8:$K$57,6,FALSE())),"")</f>
        <v/>
      </c>
      <c r="J34" s="37" t="str">
        <f t="shared" si="0"/>
        <v/>
      </c>
      <c r="K34" s="25"/>
      <c r="L34" s="24"/>
      <c r="M34" s="25"/>
      <c r="N34" s="24"/>
    </row>
    <row r="35" spans="2:14" ht="19.5" customHeight="1">
      <c r="B35" s="42">
        <v>28</v>
      </c>
      <c r="C35" s="43"/>
      <c r="D35" s="25"/>
      <c r="E35" s="23"/>
      <c r="F35" s="32" t="str">
        <f>IFERROR(IF(E35="","",VLOOKUP(E35,商品マスタ!$B$8:$K$57,2,FALSE())),"")</f>
        <v/>
      </c>
      <c r="G35" s="27"/>
      <c r="H35" s="33" t="str">
        <f>IFERROR(IF(E35="","",VLOOKUP(E35,商品マスタ!$B$8:$K$57,5,FALSE())),"")</f>
        <v/>
      </c>
      <c r="I35" s="34" t="str">
        <f>IFERROR(IF(E35="","",VLOOKUP(E35,商品マスタ!$B$8:$K$57,6,FALSE())),"")</f>
        <v/>
      </c>
      <c r="J35" s="37" t="str">
        <f t="shared" si="0"/>
        <v/>
      </c>
      <c r="K35" s="25"/>
      <c r="L35" s="24"/>
      <c r="M35" s="25"/>
      <c r="N35" s="24"/>
    </row>
    <row r="36" spans="2:14" ht="19.5" customHeight="1">
      <c r="B36" s="42">
        <v>29</v>
      </c>
      <c r="C36" s="43"/>
      <c r="D36" s="25"/>
      <c r="E36" s="23"/>
      <c r="F36" s="32" t="str">
        <f>IFERROR(IF(E36="","",VLOOKUP(E36,商品マスタ!$B$8:$K$57,2,FALSE())),"")</f>
        <v/>
      </c>
      <c r="G36" s="27"/>
      <c r="H36" s="33" t="str">
        <f>IFERROR(IF(E36="","",VLOOKUP(E36,商品マスタ!$B$8:$K$57,5,FALSE())),"")</f>
        <v/>
      </c>
      <c r="I36" s="34" t="str">
        <f>IFERROR(IF(E36="","",VLOOKUP(E36,商品マスタ!$B$8:$K$57,6,FALSE())),"")</f>
        <v/>
      </c>
      <c r="J36" s="37" t="str">
        <f t="shared" si="0"/>
        <v/>
      </c>
      <c r="K36" s="25"/>
      <c r="L36" s="24"/>
      <c r="M36" s="25"/>
      <c r="N36" s="24"/>
    </row>
    <row r="37" spans="2:14" ht="19.5" customHeight="1">
      <c r="B37" s="42">
        <v>30</v>
      </c>
      <c r="C37" s="43"/>
      <c r="D37" s="25"/>
      <c r="E37" s="23"/>
      <c r="F37" s="32" t="str">
        <f>IFERROR(IF(E37="","",VLOOKUP(E37,商品マスタ!$B$8:$K$57,2,FALSE())),"")</f>
        <v/>
      </c>
      <c r="G37" s="27"/>
      <c r="H37" s="33" t="str">
        <f>IFERROR(IF(E37="","",VLOOKUP(E37,商品マスタ!$B$8:$K$57,5,FALSE())),"")</f>
        <v/>
      </c>
      <c r="I37" s="34" t="str">
        <f>IFERROR(IF(E37="","",VLOOKUP(E37,商品マスタ!$B$8:$K$57,6,FALSE())),"")</f>
        <v/>
      </c>
      <c r="J37" s="37" t="str">
        <f t="shared" si="0"/>
        <v/>
      </c>
      <c r="K37" s="25"/>
      <c r="L37" s="24"/>
      <c r="M37" s="25"/>
      <c r="N37" s="24"/>
    </row>
    <row r="38" spans="2:14" ht="19.5" customHeight="1">
      <c r="B38" s="42">
        <v>31</v>
      </c>
      <c r="C38" s="43"/>
      <c r="D38" s="25"/>
      <c r="E38" s="23"/>
      <c r="F38" s="32" t="str">
        <f>IFERROR(IF(E38="","",VLOOKUP(E38,商品マスタ!$B$8:$K$57,2,FALSE())),"")</f>
        <v/>
      </c>
      <c r="G38" s="27"/>
      <c r="H38" s="33" t="str">
        <f>IFERROR(IF(E38="","",VLOOKUP(E38,商品マスタ!$B$8:$K$57,5,FALSE())),"")</f>
        <v/>
      </c>
      <c r="I38" s="34" t="str">
        <f>IFERROR(IF(E38="","",VLOOKUP(E38,商品マスタ!$B$8:$K$57,6,FALSE())),"")</f>
        <v/>
      </c>
      <c r="J38" s="37" t="str">
        <f t="shared" si="0"/>
        <v/>
      </c>
      <c r="K38" s="25"/>
      <c r="L38" s="24"/>
      <c r="M38" s="25"/>
      <c r="N38" s="24"/>
    </row>
    <row r="39" spans="2:14" ht="19.5" customHeight="1">
      <c r="B39" s="42">
        <v>32</v>
      </c>
      <c r="C39" s="43"/>
      <c r="D39" s="25"/>
      <c r="E39" s="23"/>
      <c r="F39" s="32" t="str">
        <f>IFERROR(IF(E39="","",VLOOKUP(E39,商品マスタ!$B$8:$K$57,2,FALSE())),"")</f>
        <v/>
      </c>
      <c r="G39" s="27"/>
      <c r="H39" s="33" t="str">
        <f>IFERROR(IF(E39="","",VLOOKUP(E39,商品マスタ!$B$8:$K$57,5,FALSE())),"")</f>
        <v/>
      </c>
      <c r="I39" s="34" t="str">
        <f>IFERROR(IF(E39="","",VLOOKUP(E39,商品マスタ!$B$8:$K$57,6,FALSE())),"")</f>
        <v/>
      </c>
      <c r="J39" s="37" t="str">
        <f t="shared" si="0"/>
        <v/>
      </c>
      <c r="K39" s="25"/>
      <c r="L39" s="24"/>
      <c r="M39" s="25"/>
      <c r="N39" s="24"/>
    </row>
    <row r="40" spans="2:14" ht="19.5" customHeight="1">
      <c r="B40" s="42">
        <v>33</v>
      </c>
      <c r="C40" s="43"/>
      <c r="D40" s="25"/>
      <c r="E40" s="23"/>
      <c r="F40" s="32" t="str">
        <f>IFERROR(IF(E40="","",VLOOKUP(E40,商品マスタ!$B$8:$K$57,2,FALSE())),"")</f>
        <v/>
      </c>
      <c r="G40" s="27"/>
      <c r="H40" s="33" t="str">
        <f>IFERROR(IF(E40="","",VLOOKUP(E40,商品マスタ!$B$8:$K$57,5,FALSE())),"")</f>
        <v/>
      </c>
      <c r="I40" s="34" t="str">
        <f>IFERROR(IF(E40="","",VLOOKUP(E40,商品マスタ!$B$8:$K$57,6,FALSE())),"")</f>
        <v/>
      </c>
      <c r="J40" s="37" t="str">
        <f t="shared" ref="J40:J71" si="1">IF(OR(G40="",I40=""),"",G40*I40)</f>
        <v/>
      </c>
      <c r="K40" s="25"/>
      <c r="L40" s="24"/>
      <c r="M40" s="25"/>
      <c r="N40" s="24"/>
    </row>
    <row r="41" spans="2:14" ht="19.5" customHeight="1">
      <c r="B41" s="42">
        <v>34</v>
      </c>
      <c r="C41" s="43"/>
      <c r="D41" s="25"/>
      <c r="E41" s="23"/>
      <c r="F41" s="32" t="str">
        <f>IFERROR(IF(E41="","",VLOOKUP(E41,商品マスタ!$B$8:$K$57,2,FALSE())),"")</f>
        <v/>
      </c>
      <c r="G41" s="27"/>
      <c r="H41" s="33" t="str">
        <f>IFERROR(IF(E41="","",VLOOKUP(E41,商品マスタ!$B$8:$K$57,5,FALSE())),"")</f>
        <v/>
      </c>
      <c r="I41" s="34" t="str">
        <f>IFERROR(IF(E41="","",VLOOKUP(E41,商品マスタ!$B$8:$K$57,6,FALSE())),"")</f>
        <v/>
      </c>
      <c r="J41" s="37" t="str">
        <f t="shared" si="1"/>
        <v/>
      </c>
      <c r="K41" s="25"/>
      <c r="L41" s="24"/>
      <c r="M41" s="25"/>
      <c r="N41" s="24"/>
    </row>
    <row r="42" spans="2:14" ht="19.5" customHeight="1">
      <c r="B42" s="42">
        <v>35</v>
      </c>
      <c r="C42" s="43"/>
      <c r="D42" s="25"/>
      <c r="E42" s="23"/>
      <c r="F42" s="32" t="str">
        <f>IFERROR(IF(E42="","",VLOOKUP(E42,商品マスタ!$B$8:$K$57,2,FALSE())),"")</f>
        <v/>
      </c>
      <c r="G42" s="27"/>
      <c r="H42" s="33" t="str">
        <f>IFERROR(IF(E42="","",VLOOKUP(E42,商品マスタ!$B$8:$K$57,5,FALSE())),"")</f>
        <v/>
      </c>
      <c r="I42" s="34" t="str">
        <f>IFERROR(IF(E42="","",VLOOKUP(E42,商品マスタ!$B$8:$K$57,6,FALSE())),"")</f>
        <v/>
      </c>
      <c r="J42" s="37" t="str">
        <f t="shared" si="1"/>
        <v/>
      </c>
      <c r="K42" s="25"/>
      <c r="L42" s="24"/>
      <c r="M42" s="25"/>
      <c r="N42" s="24"/>
    </row>
    <row r="43" spans="2:14" ht="19.5" customHeight="1">
      <c r="B43" s="42">
        <v>36</v>
      </c>
      <c r="C43" s="43"/>
      <c r="D43" s="25"/>
      <c r="E43" s="23"/>
      <c r="F43" s="32" t="str">
        <f>IFERROR(IF(E43="","",VLOOKUP(E43,商品マスタ!$B$8:$K$57,2,FALSE())),"")</f>
        <v/>
      </c>
      <c r="G43" s="27"/>
      <c r="H43" s="33" t="str">
        <f>IFERROR(IF(E43="","",VLOOKUP(E43,商品マスタ!$B$8:$K$57,5,FALSE())),"")</f>
        <v/>
      </c>
      <c r="I43" s="34" t="str">
        <f>IFERROR(IF(E43="","",VLOOKUP(E43,商品マスタ!$B$8:$K$57,6,FALSE())),"")</f>
        <v/>
      </c>
      <c r="J43" s="37" t="str">
        <f t="shared" si="1"/>
        <v/>
      </c>
      <c r="K43" s="25"/>
      <c r="L43" s="24"/>
      <c r="M43" s="25"/>
      <c r="N43" s="24"/>
    </row>
    <row r="44" spans="2:14" ht="19.5" customHeight="1">
      <c r="B44" s="42">
        <v>37</v>
      </c>
      <c r="C44" s="43"/>
      <c r="D44" s="25"/>
      <c r="E44" s="23"/>
      <c r="F44" s="32" t="str">
        <f>IFERROR(IF(E44="","",VLOOKUP(E44,商品マスタ!$B$8:$K$57,2,FALSE())),"")</f>
        <v/>
      </c>
      <c r="G44" s="27"/>
      <c r="H44" s="33" t="str">
        <f>IFERROR(IF(E44="","",VLOOKUP(E44,商品マスタ!$B$8:$K$57,5,FALSE())),"")</f>
        <v/>
      </c>
      <c r="I44" s="34" t="str">
        <f>IFERROR(IF(E44="","",VLOOKUP(E44,商品マスタ!$B$8:$K$57,6,FALSE())),"")</f>
        <v/>
      </c>
      <c r="J44" s="37" t="str">
        <f t="shared" si="1"/>
        <v/>
      </c>
      <c r="K44" s="25"/>
      <c r="L44" s="24"/>
      <c r="M44" s="25"/>
      <c r="N44" s="24"/>
    </row>
    <row r="45" spans="2:14" ht="19.5" customHeight="1">
      <c r="B45" s="42">
        <v>38</v>
      </c>
      <c r="C45" s="43"/>
      <c r="D45" s="25"/>
      <c r="E45" s="23"/>
      <c r="F45" s="32" t="str">
        <f>IFERROR(IF(E45="","",VLOOKUP(E45,商品マスタ!$B$8:$K$57,2,FALSE())),"")</f>
        <v/>
      </c>
      <c r="G45" s="27"/>
      <c r="H45" s="33" t="str">
        <f>IFERROR(IF(E45="","",VLOOKUP(E45,商品マスタ!$B$8:$K$57,5,FALSE())),"")</f>
        <v/>
      </c>
      <c r="I45" s="34" t="str">
        <f>IFERROR(IF(E45="","",VLOOKUP(E45,商品マスタ!$B$8:$K$57,6,FALSE())),"")</f>
        <v/>
      </c>
      <c r="J45" s="37" t="str">
        <f t="shared" si="1"/>
        <v/>
      </c>
      <c r="K45" s="25"/>
      <c r="L45" s="24"/>
      <c r="M45" s="25"/>
      <c r="N45" s="24"/>
    </row>
    <row r="46" spans="2:14" ht="19.5" customHeight="1">
      <c r="B46" s="42">
        <v>39</v>
      </c>
      <c r="C46" s="43"/>
      <c r="D46" s="25"/>
      <c r="E46" s="23"/>
      <c r="F46" s="32" t="str">
        <f>IFERROR(IF(E46="","",VLOOKUP(E46,商品マスタ!$B$8:$K$57,2,FALSE())),"")</f>
        <v/>
      </c>
      <c r="G46" s="27"/>
      <c r="H46" s="33" t="str">
        <f>IFERROR(IF(E46="","",VLOOKUP(E46,商品マスタ!$B$8:$K$57,5,FALSE())),"")</f>
        <v/>
      </c>
      <c r="I46" s="34" t="str">
        <f>IFERROR(IF(E46="","",VLOOKUP(E46,商品マスタ!$B$8:$K$57,6,FALSE())),"")</f>
        <v/>
      </c>
      <c r="J46" s="37" t="str">
        <f t="shared" si="1"/>
        <v/>
      </c>
      <c r="K46" s="25"/>
      <c r="L46" s="24"/>
      <c r="M46" s="25"/>
      <c r="N46" s="24"/>
    </row>
    <row r="47" spans="2:14" ht="19.5" customHeight="1">
      <c r="B47" s="42">
        <v>40</v>
      </c>
      <c r="C47" s="43"/>
      <c r="D47" s="25"/>
      <c r="E47" s="23"/>
      <c r="F47" s="32" t="str">
        <f>IFERROR(IF(E47="","",VLOOKUP(E47,商品マスタ!$B$8:$K$57,2,FALSE())),"")</f>
        <v/>
      </c>
      <c r="G47" s="27"/>
      <c r="H47" s="33" t="str">
        <f>IFERROR(IF(E47="","",VLOOKUP(E47,商品マスタ!$B$8:$K$57,5,FALSE())),"")</f>
        <v/>
      </c>
      <c r="I47" s="34" t="str">
        <f>IFERROR(IF(E47="","",VLOOKUP(E47,商品マスタ!$B$8:$K$57,6,FALSE())),"")</f>
        <v/>
      </c>
      <c r="J47" s="37" t="str">
        <f t="shared" si="1"/>
        <v/>
      </c>
      <c r="K47" s="25"/>
      <c r="L47" s="24"/>
      <c r="M47" s="25"/>
      <c r="N47" s="24"/>
    </row>
    <row r="48" spans="2:14" ht="19.5" customHeight="1">
      <c r="B48" s="42">
        <v>41</v>
      </c>
      <c r="C48" s="43"/>
      <c r="D48" s="25"/>
      <c r="E48" s="23"/>
      <c r="F48" s="32" t="str">
        <f>IFERROR(IF(E48="","",VLOOKUP(E48,商品マスタ!$B$8:$K$57,2,FALSE())),"")</f>
        <v/>
      </c>
      <c r="G48" s="27"/>
      <c r="H48" s="33" t="str">
        <f>IFERROR(IF(E48="","",VLOOKUP(E48,商品マスタ!$B$8:$K$57,5,FALSE())),"")</f>
        <v/>
      </c>
      <c r="I48" s="34" t="str">
        <f>IFERROR(IF(E48="","",VLOOKUP(E48,商品マスタ!$B$8:$K$57,6,FALSE())),"")</f>
        <v/>
      </c>
      <c r="J48" s="37" t="str">
        <f t="shared" si="1"/>
        <v/>
      </c>
      <c r="K48" s="25"/>
      <c r="L48" s="24"/>
      <c r="M48" s="25"/>
      <c r="N48" s="24"/>
    </row>
    <row r="49" spans="2:14" ht="19.5" customHeight="1">
      <c r="B49" s="42">
        <v>42</v>
      </c>
      <c r="C49" s="43"/>
      <c r="D49" s="25"/>
      <c r="E49" s="23"/>
      <c r="F49" s="32" t="str">
        <f>IFERROR(IF(E49="","",VLOOKUP(E49,商品マスタ!$B$8:$K$57,2,FALSE())),"")</f>
        <v/>
      </c>
      <c r="G49" s="27"/>
      <c r="H49" s="33" t="str">
        <f>IFERROR(IF(E49="","",VLOOKUP(E49,商品マスタ!$B$8:$K$57,5,FALSE())),"")</f>
        <v/>
      </c>
      <c r="I49" s="34" t="str">
        <f>IFERROR(IF(E49="","",VLOOKUP(E49,商品マスタ!$B$8:$K$57,6,FALSE())),"")</f>
        <v/>
      </c>
      <c r="J49" s="37" t="str">
        <f t="shared" si="1"/>
        <v/>
      </c>
      <c r="K49" s="25"/>
      <c r="L49" s="24"/>
      <c r="M49" s="25"/>
      <c r="N49" s="24"/>
    </row>
    <row r="50" spans="2:14" ht="19.5" customHeight="1">
      <c r="B50" s="42">
        <v>43</v>
      </c>
      <c r="C50" s="43"/>
      <c r="D50" s="25"/>
      <c r="E50" s="23"/>
      <c r="F50" s="32" t="str">
        <f>IFERROR(IF(E50="","",VLOOKUP(E50,商品マスタ!$B$8:$K$57,2,FALSE())),"")</f>
        <v/>
      </c>
      <c r="G50" s="27"/>
      <c r="H50" s="33" t="str">
        <f>IFERROR(IF(E50="","",VLOOKUP(E50,商品マスタ!$B$8:$K$57,5,FALSE())),"")</f>
        <v/>
      </c>
      <c r="I50" s="34" t="str">
        <f>IFERROR(IF(E50="","",VLOOKUP(E50,商品マスタ!$B$8:$K$57,6,FALSE())),"")</f>
        <v/>
      </c>
      <c r="J50" s="37" t="str">
        <f t="shared" si="1"/>
        <v/>
      </c>
      <c r="K50" s="25"/>
      <c r="L50" s="24"/>
      <c r="M50" s="25"/>
      <c r="N50" s="24"/>
    </row>
    <row r="51" spans="2:14" ht="19.5" customHeight="1">
      <c r="B51" s="42">
        <v>44</v>
      </c>
      <c r="C51" s="43"/>
      <c r="D51" s="25"/>
      <c r="E51" s="23"/>
      <c r="F51" s="32" t="str">
        <f>IFERROR(IF(E51="","",VLOOKUP(E51,商品マスタ!$B$8:$K$57,2,FALSE())),"")</f>
        <v/>
      </c>
      <c r="G51" s="27"/>
      <c r="H51" s="33" t="str">
        <f>IFERROR(IF(E51="","",VLOOKUP(E51,商品マスタ!$B$8:$K$57,5,FALSE())),"")</f>
        <v/>
      </c>
      <c r="I51" s="34" t="str">
        <f>IFERROR(IF(E51="","",VLOOKUP(E51,商品マスタ!$B$8:$K$57,6,FALSE())),"")</f>
        <v/>
      </c>
      <c r="J51" s="37" t="str">
        <f t="shared" si="1"/>
        <v/>
      </c>
      <c r="K51" s="25"/>
      <c r="L51" s="24"/>
      <c r="M51" s="25"/>
      <c r="N51" s="24"/>
    </row>
    <row r="52" spans="2:14" ht="19.5" customHeight="1">
      <c r="B52" s="42">
        <v>45</v>
      </c>
      <c r="C52" s="43"/>
      <c r="D52" s="25"/>
      <c r="E52" s="23"/>
      <c r="F52" s="32" t="str">
        <f>IFERROR(IF(E52="","",VLOOKUP(E52,商品マスタ!$B$8:$K$57,2,FALSE())),"")</f>
        <v/>
      </c>
      <c r="G52" s="27"/>
      <c r="H52" s="33" t="str">
        <f>IFERROR(IF(E52="","",VLOOKUP(E52,商品マスタ!$B$8:$K$57,5,FALSE())),"")</f>
        <v/>
      </c>
      <c r="I52" s="34" t="str">
        <f>IFERROR(IF(E52="","",VLOOKUP(E52,商品マスタ!$B$8:$K$57,6,FALSE())),"")</f>
        <v/>
      </c>
      <c r="J52" s="37" t="str">
        <f t="shared" si="1"/>
        <v/>
      </c>
      <c r="K52" s="25"/>
      <c r="L52" s="24"/>
      <c r="M52" s="25"/>
      <c r="N52" s="24"/>
    </row>
    <row r="53" spans="2:14" ht="19.5" customHeight="1">
      <c r="B53" s="42">
        <v>46</v>
      </c>
      <c r="C53" s="43"/>
      <c r="D53" s="25"/>
      <c r="E53" s="23"/>
      <c r="F53" s="32" t="str">
        <f>IFERROR(IF(E53="","",VLOOKUP(E53,商品マスタ!$B$8:$K$57,2,FALSE())),"")</f>
        <v/>
      </c>
      <c r="G53" s="27"/>
      <c r="H53" s="33" t="str">
        <f>IFERROR(IF(E53="","",VLOOKUP(E53,商品マスタ!$B$8:$K$57,5,FALSE())),"")</f>
        <v/>
      </c>
      <c r="I53" s="34" t="str">
        <f>IFERROR(IF(E53="","",VLOOKUP(E53,商品マスタ!$B$8:$K$57,6,FALSE())),"")</f>
        <v/>
      </c>
      <c r="J53" s="37" t="str">
        <f t="shared" si="1"/>
        <v/>
      </c>
      <c r="K53" s="25"/>
      <c r="L53" s="24"/>
      <c r="M53" s="25"/>
      <c r="N53" s="24"/>
    </row>
    <row r="54" spans="2:14" ht="19.5" customHeight="1">
      <c r="B54" s="42">
        <v>47</v>
      </c>
      <c r="C54" s="43"/>
      <c r="D54" s="25"/>
      <c r="E54" s="23"/>
      <c r="F54" s="32" t="str">
        <f>IFERROR(IF(E54="","",VLOOKUP(E54,商品マスタ!$B$8:$K$57,2,FALSE())),"")</f>
        <v/>
      </c>
      <c r="G54" s="27"/>
      <c r="H54" s="33" t="str">
        <f>IFERROR(IF(E54="","",VLOOKUP(E54,商品マスタ!$B$8:$K$57,5,FALSE())),"")</f>
        <v/>
      </c>
      <c r="I54" s="34" t="str">
        <f>IFERROR(IF(E54="","",VLOOKUP(E54,商品マスタ!$B$8:$K$57,6,FALSE())),"")</f>
        <v/>
      </c>
      <c r="J54" s="37" t="str">
        <f t="shared" si="1"/>
        <v/>
      </c>
      <c r="K54" s="25"/>
      <c r="L54" s="24"/>
      <c r="M54" s="25"/>
      <c r="N54" s="24"/>
    </row>
    <row r="55" spans="2:14" ht="19.5" customHeight="1">
      <c r="B55" s="42">
        <v>48</v>
      </c>
      <c r="C55" s="43"/>
      <c r="D55" s="25"/>
      <c r="E55" s="23"/>
      <c r="F55" s="32" t="str">
        <f>IFERROR(IF(E55="","",VLOOKUP(E55,商品マスタ!$B$8:$K$57,2,FALSE())),"")</f>
        <v/>
      </c>
      <c r="G55" s="27"/>
      <c r="H55" s="33" t="str">
        <f>IFERROR(IF(E55="","",VLOOKUP(E55,商品マスタ!$B$8:$K$57,5,FALSE())),"")</f>
        <v/>
      </c>
      <c r="I55" s="34" t="str">
        <f>IFERROR(IF(E55="","",VLOOKUP(E55,商品マスタ!$B$8:$K$57,6,FALSE())),"")</f>
        <v/>
      </c>
      <c r="J55" s="37" t="str">
        <f t="shared" si="1"/>
        <v/>
      </c>
      <c r="K55" s="25"/>
      <c r="L55" s="24"/>
      <c r="M55" s="25"/>
      <c r="N55" s="24"/>
    </row>
    <row r="56" spans="2:14" ht="19.5" customHeight="1">
      <c r="B56" s="42">
        <v>49</v>
      </c>
      <c r="C56" s="43"/>
      <c r="D56" s="25"/>
      <c r="E56" s="23"/>
      <c r="F56" s="32" t="str">
        <f>IFERROR(IF(E56="","",VLOOKUP(E56,商品マスタ!$B$8:$K$57,2,FALSE())),"")</f>
        <v/>
      </c>
      <c r="G56" s="27"/>
      <c r="H56" s="33" t="str">
        <f>IFERROR(IF(E56="","",VLOOKUP(E56,商品マスタ!$B$8:$K$57,5,FALSE())),"")</f>
        <v/>
      </c>
      <c r="I56" s="34" t="str">
        <f>IFERROR(IF(E56="","",VLOOKUP(E56,商品マスタ!$B$8:$K$57,6,FALSE())),"")</f>
        <v/>
      </c>
      <c r="J56" s="37" t="str">
        <f t="shared" si="1"/>
        <v/>
      </c>
      <c r="K56" s="25"/>
      <c r="L56" s="24"/>
      <c r="M56" s="25"/>
      <c r="N56" s="24"/>
    </row>
    <row r="57" spans="2:14" ht="19.5" customHeight="1">
      <c r="B57" s="42">
        <v>50</v>
      </c>
      <c r="C57" s="43"/>
      <c r="D57" s="25"/>
      <c r="E57" s="23"/>
      <c r="F57" s="32" t="str">
        <f>IFERROR(IF(E57="","",VLOOKUP(E57,商品マスタ!$B$8:$K$57,2,FALSE())),"")</f>
        <v/>
      </c>
      <c r="G57" s="27"/>
      <c r="H57" s="33" t="str">
        <f>IFERROR(IF(E57="","",VLOOKUP(E57,商品マスタ!$B$8:$K$57,5,FALSE())),"")</f>
        <v/>
      </c>
      <c r="I57" s="34" t="str">
        <f>IFERROR(IF(E57="","",VLOOKUP(E57,商品マスタ!$B$8:$K$57,6,FALSE())),"")</f>
        <v/>
      </c>
      <c r="J57" s="37" t="str">
        <f t="shared" si="1"/>
        <v/>
      </c>
      <c r="K57" s="25"/>
      <c r="L57" s="24"/>
      <c r="M57" s="25"/>
      <c r="N57" s="24"/>
    </row>
    <row r="58" spans="2:14" ht="19.5" customHeight="1">
      <c r="B58" s="42">
        <v>51</v>
      </c>
      <c r="C58" s="43"/>
      <c r="D58" s="25"/>
      <c r="E58" s="23"/>
      <c r="F58" s="32" t="str">
        <f>IFERROR(IF(E58="","",VLOOKUP(E58,商品マスタ!$B$8:$K$57,2,FALSE())),"")</f>
        <v/>
      </c>
      <c r="G58" s="27"/>
      <c r="H58" s="33" t="str">
        <f>IFERROR(IF(E58="","",VLOOKUP(E58,商品マスタ!$B$8:$K$57,5,FALSE())),"")</f>
        <v/>
      </c>
      <c r="I58" s="34" t="str">
        <f>IFERROR(IF(E58="","",VLOOKUP(E58,商品マスタ!$B$8:$K$57,6,FALSE())),"")</f>
        <v/>
      </c>
      <c r="J58" s="37" t="str">
        <f t="shared" si="1"/>
        <v/>
      </c>
      <c r="K58" s="25"/>
      <c r="L58" s="24"/>
      <c r="M58" s="25"/>
      <c r="N58" s="24"/>
    </row>
    <row r="59" spans="2:14" ht="19.5" customHeight="1">
      <c r="B59" s="42">
        <v>52</v>
      </c>
      <c r="C59" s="43"/>
      <c r="D59" s="25"/>
      <c r="E59" s="23"/>
      <c r="F59" s="32" t="str">
        <f>IFERROR(IF(E59="","",VLOOKUP(E59,商品マスタ!$B$8:$K$57,2,FALSE())),"")</f>
        <v/>
      </c>
      <c r="G59" s="27"/>
      <c r="H59" s="33" t="str">
        <f>IFERROR(IF(E59="","",VLOOKUP(E59,商品マスタ!$B$8:$K$57,5,FALSE())),"")</f>
        <v/>
      </c>
      <c r="I59" s="34" t="str">
        <f>IFERROR(IF(E59="","",VLOOKUP(E59,商品マスタ!$B$8:$K$57,6,FALSE())),"")</f>
        <v/>
      </c>
      <c r="J59" s="37" t="str">
        <f t="shared" si="1"/>
        <v/>
      </c>
      <c r="K59" s="25"/>
      <c r="L59" s="24"/>
      <c r="M59" s="25"/>
      <c r="N59" s="24"/>
    </row>
    <row r="60" spans="2:14" ht="19.5" customHeight="1">
      <c r="B60" s="42">
        <v>53</v>
      </c>
      <c r="C60" s="43"/>
      <c r="D60" s="25"/>
      <c r="E60" s="23"/>
      <c r="F60" s="32" t="str">
        <f>IFERROR(IF(E60="","",VLOOKUP(E60,商品マスタ!$B$8:$K$57,2,FALSE())),"")</f>
        <v/>
      </c>
      <c r="G60" s="27"/>
      <c r="H60" s="33" t="str">
        <f>IFERROR(IF(E60="","",VLOOKUP(E60,商品マスタ!$B$8:$K$57,5,FALSE())),"")</f>
        <v/>
      </c>
      <c r="I60" s="34" t="str">
        <f>IFERROR(IF(E60="","",VLOOKUP(E60,商品マスタ!$B$8:$K$57,6,FALSE())),"")</f>
        <v/>
      </c>
      <c r="J60" s="37" t="str">
        <f t="shared" si="1"/>
        <v/>
      </c>
      <c r="K60" s="25"/>
      <c r="L60" s="24"/>
      <c r="M60" s="25"/>
      <c r="N60" s="24"/>
    </row>
    <row r="61" spans="2:14" ht="19.5" customHeight="1">
      <c r="B61" s="42">
        <v>54</v>
      </c>
      <c r="C61" s="43"/>
      <c r="D61" s="25"/>
      <c r="E61" s="23"/>
      <c r="F61" s="32" t="str">
        <f>IFERROR(IF(E61="","",VLOOKUP(E61,商品マスタ!$B$8:$K$57,2,FALSE())),"")</f>
        <v/>
      </c>
      <c r="G61" s="27"/>
      <c r="H61" s="33" t="str">
        <f>IFERROR(IF(E61="","",VLOOKUP(E61,商品マスタ!$B$8:$K$57,5,FALSE())),"")</f>
        <v/>
      </c>
      <c r="I61" s="34" t="str">
        <f>IFERROR(IF(E61="","",VLOOKUP(E61,商品マスタ!$B$8:$K$57,6,FALSE())),"")</f>
        <v/>
      </c>
      <c r="J61" s="37" t="str">
        <f t="shared" si="1"/>
        <v/>
      </c>
      <c r="K61" s="25"/>
      <c r="L61" s="24"/>
      <c r="M61" s="25"/>
      <c r="N61" s="24"/>
    </row>
    <row r="62" spans="2:14" ht="19.5" customHeight="1">
      <c r="B62" s="42">
        <v>55</v>
      </c>
      <c r="C62" s="43"/>
      <c r="D62" s="25"/>
      <c r="E62" s="23"/>
      <c r="F62" s="32" t="str">
        <f>IFERROR(IF(E62="","",VLOOKUP(E62,商品マスタ!$B$8:$K$57,2,FALSE())),"")</f>
        <v/>
      </c>
      <c r="G62" s="27"/>
      <c r="H62" s="33" t="str">
        <f>IFERROR(IF(E62="","",VLOOKUP(E62,商品マスタ!$B$8:$K$57,5,FALSE())),"")</f>
        <v/>
      </c>
      <c r="I62" s="34" t="str">
        <f>IFERROR(IF(E62="","",VLOOKUP(E62,商品マスタ!$B$8:$K$57,6,FALSE())),"")</f>
        <v/>
      </c>
      <c r="J62" s="37" t="str">
        <f t="shared" si="1"/>
        <v/>
      </c>
      <c r="K62" s="25"/>
      <c r="L62" s="24"/>
      <c r="M62" s="25"/>
      <c r="N62" s="24"/>
    </row>
    <row r="63" spans="2:14" ht="19.5" customHeight="1">
      <c r="B63" s="42">
        <v>56</v>
      </c>
      <c r="C63" s="43"/>
      <c r="D63" s="25"/>
      <c r="E63" s="23"/>
      <c r="F63" s="32" t="str">
        <f>IFERROR(IF(E63="","",VLOOKUP(E63,商品マスタ!$B$8:$K$57,2,FALSE())),"")</f>
        <v/>
      </c>
      <c r="G63" s="27"/>
      <c r="H63" s="33" t="str">
        <f>IFERROR(IF(E63="","",VLOOKUP(E63,商品マスタ!$B$8:$K$57,5,FALSE())),"")</f>
        <v/>
      </c>
      <c r="I63" s="34" t="str">
        <f>IFERROR(IF(E63="","",VLOOKUP(E63,商品マスタ!$B$8:$K$57,6,FALSE())),"")</f>
        <v/>
      </c>
      <c r="J63" s="37" t="str">
        <f t="shared" si="1"/>
        <v/>
      </c>
      <c r="K63" s="25"/>
      <c r="L63" s="24"/>
      <c r="M63" s="25"/>
      <c r="N63" s="24"/>
    </row>
    <row r="64" spans="2:14" ht="19.5" customHeight="1">
      <c r="B64" s="42">
        <v>57</v>
      </c>
      <c r="C64" s="43"/>
      <c r="D64" s="25"/>
      <c r="E64" s="23"/>
      <c r="F64" s="32" t="str">
        <f>IFERROR(IF(E64="","",VLOOKUP(E64,商品マスタ!$B$8:$K$57,2,FALSE())),"")</f>
        <v/>
      </c>
      <c r="G64" s="27"/>
      <c r="H64" s="33" t="str">
        <f>IFERROR(IF(E64="","",VLOOKUP(E64,商品マスタ!$B$8:$K$57,5,FALSE())),"")</f>
        <v/>
      </c>
      <c r="I64" s="34" t="str">
        <f>IFERROR(IF(E64="","",VLOOKUP(E64,商品マスタ!$B$8:$K$57,6,FALSE())),"")</f>
        <v/>
      </c>
      <c r="J64" s="37" t="str">
        <f t="shared" si="1"/>
        <v/>
      </c>
      <c r="K64" s="25"/>
      <c r="L64" s="24"/>
      <c r="M64" s="25"/>
      <c r="N64" s="24"/>
    </row>
    <row r="65" spans="2:14" ht="19.5" customHeight="1">
      <c r="B65" s="42">
        <v>58</v>
      </c>
      <c r="C65" s="43"/>
      <c r="D65" s="25"/>
      <c r="E65" s="23"/>
      <c r="F65" s="32" t="str">
        <f>IFERROR(IF(E65="","",VLOOKUP(E65,商品マスタ!$B$8:$K$57,2,FALSE())),"")</f>
        <v/>
      </c>
      <c r="G65" s="27"/>
      <c r="H65" s="33" t="str">
        <f>IFERROR(IF(E65="","",VLOOKUP(E65,商品マスタ!$B$8:$K$57,5,FALSE())),"")</f>
        <v/>
      </c>
      <c r="I65" s="34" t="str">
        <f>IFERROR(IF(E65="","",VLOOKUP(E65,商品マスタ!$B$8:$K$57,6,FALSE())),"")</f>
        <v/>
      </c>
      <c r="J65" s="37" t="str">
        <f t="shared" si="1"/>
        <v/>
      </c>
      <c r="K65" s="25"/>
      <c r="L65" s="24"/>
      <c r="M65" s="25"/>
      <c r="N65" s="24"/>
    </row>
    <row r="66" spans="2:14" ht="19.5" customHeight="1">
      <c r="B66" s="42">
        <v>59</v>
      </c>
      <c r="C66" s="43"/>
      <c r="D66" s="25"/>
      <c r="E66" s="23"/>
      <c r="F66" s="32" t="str">
        <f>IFERROR(IF(E66="","",VLOOKUP(E66,商品マスタ!$B$8:$K$57,2,FALSE())),"")</f>
        <v/>
      </c>
      <c r="G66" s="27"/>
      <c r="H66" s="33" t="str">
        <f>IFERROR(IF(E66="","",VLOOKUP(E66,商品マスタ!$B$8:$K$57,5,FALSE())),"")</f>
        <v/>
      </c>
      <c r="I66" s="34" t="str">
        <f>IFERROR(IF(E66="","",VLOOKUP(E66,商品マスタ!$B$8:$K$57,6,FALSE())),"")</f>
        <v/>
      </c>
      <c r="J66" s="37" t="str">
        <f t="shared" si="1"/>
        <v/>
      </c>
      <c r="K66" s="25"/>
      <c r="L66" s="24"/>
      <c r="M66" s="25"/>
      <c r="N66" s="24"/>
    </row>
    <row r="67" spans="2:14" ht="19.5" customHeight="1">
      <c r="B67" s="42">
        <v>60</v>
      </c>
      <c r="C67" s="43"/>
      <c r="D67" s="25"/>
      <c r="E67" s="23"/>
      <c r="F67" s="32" t="str">
        <f>IFERROR(IF(E67="","",VLOOKUP(E67,商品マスタ!$B$8:$K$57,2,FALSE())),"")</f>
        <v/>
      </c>
      <c r="G67" s="27"/>
      <c r="H67" s="33" t="str">
        <f>IFERROR(IF(E67="","",VLOOKUP(E67,商品マスタ!$B$8:$K$57,5,FALSE())),"")</f>
        <v/>
      </c>
      <c r="I67" s="34" t="str">
        <f>IFERROR(IF(E67="","",VLOOKUP(E67,商品マスタ!$B$8:$K$57,6,FALSE())),"")</f>
        <v/>
      </c>
      <c r="J67" s="37" t="str">
        <f t="shared" si="1"/>
        <v/>
      </c>
      <c r="K67" s="25"/>
      <c r="L67" s="24"/>
      <c r="M67" s="25"/>
      <c r="N67" s="24"/>
    </row>
    <row r="68" spans="2:14" ht="19.5" customHeight="1">
      <c r="B68" s="42">
        <v>61</v>
      </c>
      <c r="C68" s="43"/>
      <c r="D68" s="25"/>
      <c r="E68" s="23"/>
      <c r="F68" s="32" t="str">
        <f>IFERROR(IF(E68="","",VLOOKUP(E68,商品マスタ!$B$8:$K$57,2,FALSE())),"")</f>
        <v/>
      </c>
      <c r="G68" s="27"/>
      <c r="H68" s="33" t="str">
        <f>IFERROR(IF(E68="","",VLOOKUP(E68,商品マスタ!$B$8:$K$57,5,FALSE())),"")</f>
        <v/>
      </c>
      <c r="I68" s="34" t="str">
        <f>IFERROR(IF(E68="","",VLOOKUP(E68,商品マスタ!$B$8:$K$57,6,FALSE())),"")</f>
        <v/>
      </c>
      <c r="J68" s="37" t="str">
        <f t="shared" si="1"/>
        <v/>
      </c>
      <c r="K68" s="25"/>
      <c r="L68" s="24"/>
      <c r="M68" s="25"/>
      <c r="N68" s="24"/>
    </row>
    <row r="69" spans="2:14" ht="19.5" customHeight="1">
      <c r="B69" s="42">
        <v>62</v>
      </c>
      <c r="C69" s="43"/>
      <c r="D69" s="25"/>
      <c r="E69" s="23"/>
      <c r="F69" s="32" t="str">
        <f>IFERROR(IF(E69="","",VLOOKUP(E69,商品マスタ!$B$8:$K$57,2,FALSE())),"")</f>
        <v/>
      </c>
      <c r="G69" s="27"/>
      <c r="H69" s="33" t="str">
        <f>IFERROR(IF(E69="","",VLOOKUP(E69,商品マスタ!$B$8:$K$57,5,FALSE())),"")</f>
        <v/>
      </c>
      <c r="I69" s="34" t="str">
        <f>IFERROR(IF(E69="","",VLOOKUP(E69,商品マスタ!$B$8:$K$57,6,FALSE())),"")</f>
        <v/>
      </c>
      <c r="J69" s="37" t="str">
        <f t="shared" si="1"/>
        <v/>
      </c>
      <c r="K69" s="25"/>
      <c r="L69" s="24"/>
      <c r="M69" s="25"/>
      <c r="N69" s="24"/>
    </row>
    <row r="70" spans="2:14" ht="19.5" customHeight="1">
      <c r="B70" s="42">
        <v>63</v>
      </c>
      <c r="C70" s="43"/>
      <c r="D70" s="25"/>
      <c r="E70" s="23"/>
      <c r="F70" s="32" t="str">
        <f>IFERROR(IF(E70="","",VLOOKUP(E70,商品マスタ!$B$8:$K$57,2,FALSE())),"")</f>
        <v/>
      </c>
      <c r="G70" s="27"/>
      <c r="H70" s="33" t="str">
        <f>IFERROR(IF(E70="","",VLOOKUP(E70,商品マスタ!$B$8:$K$57,5,FALSE())),"")</f>
        <v/>
      </c>
      <c r="I70" s="34" t="str">
        <f>IFERROR(IF(E70="","",VLOOKUP(E70,商品マスタ!$B$8:$K$57,6,FALSE())),"")</f>
        <v/>
      </c>
      <c r="J70" s="37" t="str">
        <f t="shared" si="1"/>
        <v/>
      </c>
      <c r="K70" s="25"/>
      <c r="L70" s="24"/>
      <c r="M70" s="25"/>
      <c r="N70" s="24"/>
    </row>
    <row r="71" spans="2:14" ht="19.5" customHeight="1">
      <c r="B71" s="42">
        <v>64</v>
      </c>
      <c r="C71" s="43"/>
      <c r="D71" s="25"/>
      <c r="E71" s="23"/>
      <c r="F71" s="32" t="str">
        <f>IFERROR(IF(E71="","",VLOOKUP(E71,商品マスタ!$B$8:$K$57,2,FALSE())),"")</f>
        <v/>
      </c>
      <c r="G71" s="27"/>
      <c r="H71" s="33" t="str">
        <f>IFERROR(IF(E71="","",VLOOKUP(E71,商品マスタ!$B$8:$K$57,5,FALSE())),"")</f>
        <v/>
      </c>
      <c r="I71" s="34" t="str">
        <f>IFERROR(IF(E71="","",VLOOKUP(E71,商品マスタ!$B$8:$K$57,6,FALSE())),"")</f>
        <v/>
      </c>
      <c r="J71" s="37" t="str">
        <f t="shared" si="1"/>
        <v/>
      </c>
      <c r="K71" s="25"/>
      <c r="L71" s="24"/>
      <c r="M71" s="25"/>
      <c r="N71" s="24"/>
    </row>
    <row r="72" spans="2:14" ht="19.5" customHeight="1">
      <c r="B72" s="42">
        <v>65</v>
      </c>
      <c r="C72" s="43"/>
      <c r="D72" s="25"/>
      <c r="E72" s="23"/>
      <c r="F72" s="32" t="str">
        <f>IFERROR(IF(E72="","",VLOOKUP(E72,商品マスタ!$B$8:$K$57,2,FALSE())),"")</f>
        <v/>
      </c>
      <c r="G72" s="27"/>
      <c r="H72" s="33" t="str">
        <f>IFERROR(IF(E72="","",VLOOKUP(E72,商品マスタ!$B$8:$K$57,5,FALSE())),"")</f>
        <v/>
      </c>
      <c r="I72" s="34" t="str">
        <f>IFERROR(IF(E72="","",VLOOKUP(E72,商品マスタ!$B$8:$K$57,6,FALSE())),"")</f>
        <v/>
      </c>
      <c r="J72" s="37" t="str">
        <f t="shared" ref="J72:J103" si="2">IF(OR(G72="",I72=""),"",G72*I72)</f>
        <v/>
      </c>
      <c r="K72" s="25"/>
      <c r="L72" s="24"/>
      <c r="M72" s="25"/>
      <c r="N72" s="24"/>
    </row>
    <row r="73" spans="2:14" ht="19.5" customHeight="1">
      <c r="B73" s="42">
        <v>66</v>
      </c>
      <c r="C73" s="43"/>
      <c r="D73" s="25"/>
      <c r="E73" s="23"/>
      <c r="F73" s="32" t="str">
        <f>IFERROR(IF(E73="","",VLOOKUP(E73,商品マスタ!$B$8:$K$57,2,FALSE())),"")</f>
        <v/>
      </c>
      <c r="G73" s="27"/>
      <c r="H73" s="33" t="str">
        <f>IFERROR(IF(E73="","",VLOOKUP(E73,商品マスタ!$B$8:$K$57,5,FALSE())),"")</f>
        <v/>
      </c>
      <c r="I73" s="34" t="str">
        <f>IFERROR(IF(E73="","",VLOOKUP(E73,商品マスタ!$B$8:$K$57,6,FALSE())),"")</f>
        <v/>
      </c>
      <c r="J73" s="37" t="str">
        <f t="shared" si="2"/>
        <v/>
      </c>
      <c r="K73" s="25"/>
      <c r="L73" s="24"/>
      <c r="M73" s="25"/>
      <c r="N73" s="24"/>
    </row>
    <row r="74" spans="2:14" ht="19.5" customHeight="1">
      <c r="B74" s="42">
        <v>67</v>
      </c>
      <c r="C74" s="43"/>
      <c r="D74" s="25"/>
      <c r="E74" s="23"/>
      <c r="F74" s="32" t="str">
        <f>IFERROR(IF(E74="","",VLOOKUP(E74,商品マスタ!$B$8:$K$57,2,FALSE())),"")</f>
        <v/>
      </c>
      <c r="G74" s="27"/>
      <c r="H74" s="33" t="str">
        <f>IFERROR(IF(E74="","",VLOOKUP(E74,商品マスタ!$B$8:$K$57,5,FALSE())),"")</f>
        <v/>
      </c>
      <c r="I74" s="34" t="str">
        <f>IFERROR(IF(E74="","",VLOOKUP(E74,商品マスタ!$B$8:$K$57,6,FALSE())),"")</f>
        <v/>
      </c>
      <c r="J74" s="37" t="str">
        <f t="shared" si="2"/>
        <v/>
      </c>
      <c r="K74" s="25"/>
      <c r="L74" s="24"/>
      <c r="M74" s="25"/>
      <c r="N74" s="24"/>
    </row>
    <row r="75" spans="2:14" ht="19.5" customHeight="1">
      <c r="B75" s="42">
        <v>68</v>
      </c>
      <c r="C75" s="43"/>
      <c r="D75" s="25"/>
      <c r="E75" s="23"/>
      <c r="F75" s="32" t="str">
        <f>IFERROR(IF(E75="","",VLOOKUP(E75,商品マスタ!$B$8:$K$57,2,FALSE())),"")</f>
        <v/>
      </c>
      <c r="G75" s="27"/>
      <c r="H75" s="33" t="str">
        <f>IFERROR(IF(E75="","",VLOOKUP(E75,商品マスタ!$B$8:$K$57,5,FALSE())),"")</f>
        <v/>
      </c>
      <c r="I75" s="34" t="str">
        <f>IFERROR(IF(E75="","",VLOOKUP(E75,商品マスタ!$B$8:$K$57,6,FALSE())),"")</f>
        <v/>
      </c>
      <c r="J75" s="37" t="str">
        <f t="shared" si="2"/>
        <v/>
      </c>
      <c r="K75" s="25"/>
      <c r="L75" s="24"/>
      <c r="M75" s="25"/>
      <c r="N75" s="24"/>
    </row>
    <row r="76" spans="2:14" ht="19.5" customHeight="1">
      <c r="B76" s="42">
        <v>69</v>
      </c>
      <c r="C76" s="43"/>
      <c r="D76" s="25"/>
      <c r="E76" s="23"/>
      <c r="F76" s="32" t="str">
        <f>IFERROR(IF(E76="","",VLOOKUP(E76,商品マスタ!$B$8:$K$57,2,FALSE())),"")</f>
        <v/>
      </c>
      <c r="G76" s="27"/>
      <c r="H76" s="33" t="str">
        <f>IFERROR(IF(E76="","",VLOOKUP(E76,商品マスタ!$B$8:$K$57,5,FALSE())),"")</f>
        <v/>
      </c>
      <c r="I76" s="34" t="str">
        <f>IFERROR(IF(E76="","",VLOOKUP(E76,商品マスタ!$B$8:$K$57,6,FALSE())),"")</f>
        <v/>
      </c>
      <c r="J76" s="37" t="str">
        <f t="shared" si="2"/>
        <v/>
      </c>
      <c r="K76" s="25"/>
      <c r="L76" s="24"/>
      <c r="M76" s="25"/>
      <c r="N76" s="24"/>
    </row>
    <row r="77" spans="2:14" ht="19.5" customHeight="1">
      <c r="B77" s="42">
        <v>70</v>
      </c>
      <c r="C77" s="43"/>
      <c r="D77" s="25"/>
      <c r="E77" s="23"/>
      <c r="F77" s="32" t="str">
        <f>IFERROR(IF(E77="","",VLOOKUP(E77,商品マスタ!$B$8:$K$57,2,FALSE())),"")</f>
        <v/>
      </c>
      <c r="G77" s="27"/>
      <c r="H77" s="33" t="str">
        <f>IFERROR(IF(E77="","",VLOOKUP(E77,商品マスタ!$B$8:$K$57,5,FALSE())),"")</f>
        <v/>
      </c>
      <c r="I77" s="34" t="str">
        <f>IFERROR(IF(E77="","",VLOOKUP(E77,商品マスタ!$B$8:$K$57,6,FALSE())),"")</f>
        <v/>
      </c>
      <c r="J77" s="37" t="str">
        <f t="shared" si="2"/>
        <v/>
      </c>
      <c r="K77" s="25"/>
      <c r="L77" s="24"/>
      <c r="M77" s="25"/>
      <c r="N77" s="24"/>
    </row>
    <row r="78" spans="2:14" ht="19.5" customHeight="1">
      <c r="B78" s="42">
        <v>71</v>
      </c>
      <c r="C78" s="43"/>
      <c r="D78" s="25"/>
      <c r="E78" s="23"/>
      <c r="F78" s="32" t="str">
        <f>IFERROR(IF(E78="","",VLOOKUP(E78,商品マスタ!$B$8:$K$57,2,FALSE())),"")</f>
        <v/>
      </c>
      <c r="G78" s="27"/>
      <c r="H78" s="33" t="str">
        <f>IFERROR(IF(E78="","",VLOOKUP(E78,商品マスタ!$B$8:$K$57,5,FALSE())),"")</f>
        <v/>
      </c>
      <c r="I78" s="34" t="str">
        <f>IFERROR(IF(E78="","",VLOOKUP(E78,商品マスタ!$B$8:$K$57,6,FALSE())),"")</f>
        <v/>
      </c>
      <c r="J78" s="37" t="str">
        <f t="shared" si="2"/>
        <v/>
      </c>
      <c r="K78" s="25"/>
      <c r="L78" s="24"/>
      <c r="M78" s="25"/>
      <c r="N78" s="24"/>
    </row>
    <row r="79" spans="2:14" ht="19.5" customHeight="1">
      <c r="B79" s="42">
        <v>72</v>
      </c>
      <c r="C79" s="43"/>
      <c r="D79" s="25"/>
      <c r="E79" s="23"/>
      <c r="F79" s="32" t="str">
        <f>IFERROR(IF(E79="","",VLOOKUP(E79,商品マスタ!$B$8:$K$57,2,FALSE())),"")</f>
        <v/>
      </c>
      <c r="G79" s="27"/>
      <c r="H79" s="33" t="str">
        <f>IFERROR(IF(E79="","",VLOOKUP(E79,商品マスタ!$B$8:$K$57,5,FALSE())),"")</f>
        <v/>
      </c>
      <c r="I79" s="34" t="str">
        <f>IFERROR(IF(E79="","",VLOOKUP(E79,商品マスタ!$B$8:$K$57,6,FALSE())),"")</f>
        <v/>
      </c>
      <c r="J79" s="37" t="str">
        <f t="shared" si="2"/>
        <v/>
      </c>
      <c r="K79" s="25"/>
      <c r="L79" s="24"/>
      <c r="M79" s="25"/>
      <c r="N79" s="24"/>
    </row>
    <row r="80" spans="2:14" ht="19.5" customHeight="1">
      <c r="B80" s="42">
        <v>73</v>
      </c>
      <c r="C80" s="43"/>
      <c r="D80" s="25"/>
      <c r="E80" s="23"/>
      <c r="F80" s="32" t="str">
        <f>IFERROR(IF(E80="","",VLOOKUP(E80,商品マスタ!$B$8:$K$57,2,FALSE())),"")</f>
        <v/>
      </c>
      <c r="G80" s="27"/>
      <c r="H80" s="33" t="str">
        <f>IFERROR(IF(E80="","",VLOOKUP(E80,商品マスタ!$B$8:$K$57,5,FALSE())),"")</f>
        <v/>
      </c>
      <c r="I80" s="34" t="str">
        <f>IFERROR(IF(E80="","",VLOOKUP(E80,商品マスタ!$B$8:$K$57,6,FALSE())),"")</f>
        <v/>
      </c>
      <c r="J80" s="37" t="str">
        <f t="shared" si="2"/>
        <v/>
      </c>
      <c r="K80" s="25"/>
      <c r="L80" s="24"/>
      <c r="M80" s="25"/>
      <c r="N80" s="24"/>
    </row>
    <row r="81" spans="2:14" ht="19.5" customHeight="1">
      <c r="B81" s="42">
        <v>74</v>
      </c>
      <c r="C81" s="43"/>
      <c r="D81" s="25"/>
      <c r="E81" s="23"/>
      <c r="F81" s="32" t="str">
        <f>IFERROR(IF(E81="","",VLOOKUP(E81,商品マスタ!$B$8:$K$57,2,FALSE())),"")</f>
        <v/>
      </c>
      <c r="G81" s="27"/>
      <c r="H81" s="33" t="str">
        <f>IFERROR(IF(E81="","",VLOOKUP(E81,商品マスタ!$B$8:$K$57,5,FALSE())),"")</f>
        <v/>
      </c>
      <c r="I81" s="34" t="str">
        <f>IFERROR(IF(E81="","",VLOOKUP(E81,商品マスタ!$B$8:$K$57,6,FALSE())),"")</f>
        <v/>
      </c>
      <c r="J81" s="37" t="str">
        <f t="shared" si="2"/>
        <v/>
      </c>
      <c r="K81" s="25"/>
      <c r="L81" s="24"/>
      <c r="M81" s="25"/>
      <c r="N81" s="24"/>
    </row>
    <row r="82" spans="2:14" ht="19.5" customHeight="1">
      <c r="B82" s="42">
        <v>75</v>
      </c>
      <c r="C82" s="43"/>
      <c r="D82" s="25"/>
      <c r="E82" s="23"/>
      <c r="F82" s="32" t="str">
        <f>IFERROR(IF(E82="","",VLOOKUP(E82,商品マスタ!$B$8:$K$57,2,FALSE())),"")</f>
        <v/>
      </c>
      <c r="G82" s="27"/>
      <c r="H82" s="33" t="str">
        <f>IFERROR(IF(E82="","",VLOOKUP(E82,商品マスタ!$B$8:$K$57,5,FALSE())),"")</f>
        <v/>
      </c>
      <c r="I82" s="34" t="str">
        <f>IFERROR(IF(E82="","",VLOOKUP(E82,商品マスタ!$B$8:$K$57,6,FALSE())),"")</f>
        <v/>
      </c>
      <c r="J82" s="37" t="str">
        <f t="shared" si="2"/>
        <v/>
      </c>
      <c r="K82" s="25"/>
      <c r="L82" s="24"/>
      <c r="M82" s="25"/>
      <c r="N82" s="24"/>
    </row>
    <row r="83" spans="2:14" ht="19.5" customHeight="1">
      <c r="B83" s="42">
        <v>76</v>
      </c>
      <c r="C83" s="43"/>
      <c r="D83" s="25"/>
      <c r="E83" s="23"/>
      <c r="F83" s="32" t="str">
        <f>IFERROR(IF(E83="","",VLOOKUP(E83,商品マスタ!$B$8:$K$57,2,FALSE())),"")</f>
        <v/>
      </c>
      <c r="G83" s="27"/>
      <c r="H83" s="33" t="str">
        <f>IFERROR(IF(E83="","",VLOOKUP(E83,商品マスタ!$B$8:$K$57,5,FALSE())),"")</f>
        <v/>
      </c>
      <c r="I83" s="34" t="str">
        <f>IFERROR(IF(E83="","",VLOOKUP(E83,商品マスタ!$B$8:$K$57,6,FALSE())),"")</f>
        <v/>
      </c>
      <c r="J83" s="37" t="str">
        <f t="shared" si="2"/>
        <v/>
      </c>
      <c r="K83" s="25"/>
      <c r="L83" s="24"/>
      <c r="M83" s="25"/>
      <c r="N83" s="24"/>
    </row>
    <row r="84" spans="2:14" ht="19.5" customHeight="1">
      <c r="B84" s="42">
        <v>77</v>
      </c>
      <c r="C84" s="43"/>
      <c r="D84" s="25"/>
      <c r="E84" s="23"/>
      <c r="F84" s="32" t="str">
        <f>IFERROR(IF(E84="","",VLOOKUP(E84,商品マスタ!$B$8:$K$57,2,FALSE())),"")</f>
        <v/>
      </c>
      <c r="G84" s="27"/>
      <c r="H84" s="33" t="str">
        <f>IFERROR(IF(E84="","",VLOOKUP(E84,商品マスタ!$B$8:$K$57,5,FALSE())),"")</f>
        <v/>
      </c>
      <c r="I84" s="34" t="str">
        <f>IFERROR(IF(E84="","",VLOOKUP(E84,商品マスタ!$B$8:$K$57,6,FALSE())),"")</f>
        <v/>
      </c>
      <c r="J84" s="37" t="str">
        <f t="shared" si="2"/>
        <v/>
      </c>
      <c r="K84" s="25"/>
      <c r="L84" s="24"/>
      <c r="M84" s="25"/>
      <c r="N84" s="24"/>
    </row>
    <row r="85" spans="2:14" ht="19.5" customHeight="1">
      <c r="B85" s="42">
        <v>78</v>
      </c>
      <c r="C85" s="43"/>
      <c r="D85" s="25"/>
      <c r="E85" s="23"/>
      <c r="F85" s="32" t="str">
        <f>IFERROR(IF(E85="","",VLOOKUP(E85,商品マスタ!$B$8:$K$57,2,FALSE())),"")</f>
        <v/>
      </c>
      <c r="G85" s="27"/>
      <c r="H85" s="33" t="str">
        <f>IFERROR(IF(E85="","",VLOOKUP(E85,商品マスタ!$B$8:$K$57,5,FALSE())),"")</f>
        <v/>
      </c>
      <c r="I85" s="34" t="str">
        <f>IFERROR(IF(E85="","",VLOOKUP(E85,商品マスタ!$B$8:$K$57,6,FALSE())),"")</f>
        <v/>
      </c>
      <c r="J85" s="37" t="str">
        <f t="shared" si="2"/>
        <v/>
      </c>
      <c r="K85" s="25"/>
      <c r="L85" s="24"/>
      <c r="M85" s="25"/>
      <c r="N85" s="24"/>
    </row>
    <row r="86" spans="2:14" ht="19.5" customHeight="1">
      <c r="B86" s="42">
        <v>79</v>
      </c>
      <c r="C86" s="43"/>
      <c r="D86" s="25"/>
      <c r="E86" s="23"/>
      <c r="F86" s="32" t="str">
        <f>IFERROR(IF(E86="","",VLOOKUP(E86,商品マスタ!$B$8:$K$57,2,FALSE())),"")</f>
        <v/>
      </c>
      <c r="G86" s="27"/>
      <c r="H86" s="33" t="str">
        <f>IFERROR(IF(E86="","",VLOOKUP(E86,商品マスタ!$B$8:$K$57,5,FALSE())),"")</f>
        <v/>
      </c>
      <c r="I86" s="34" t="str">
        <f>IFERROR(IF(E86="","",VLOOKUP(E86,商品マスタ!$B$8:$K$57,6,FALSE())),"")</f>
        <v/>
      </c>
      <c r="J86" s="37" t="str">
        <f t="shared" si="2"/>
        <v/>
      </c>
      <c r="K86" s="25"/>
      <c r="L86" s="24"/>
      <c r="M86" s="25"/>
      <c r="N86" s="24"/>
    </row>
    <row r="87" spans="2:14" ht="19.5" customHeight="1">
      <c r="B87" s="42">
        <v>80</v>
      </c>
      <c r="C87" s="43"/>
      <c r="D87" s="25"/>
      <c r="E87" s="23"/>
      <c r="F87" s="32" t="str">
        <f>IFERROR(IF(E87="","",VLOOKUP(E87,商品マスタ!$B$8:$K$57,2,FALSE())),"")</f>
        <v/>
      </c>
      <c r="G87" s="27"/>
      <c r="H87" s="33" t="str">
        <f>IFERROR(IF(E87="","",VLOOKUP(E87,商品マスタ!$B$8:$K$57,5,FALSE())),"")</f>
        <v/>
      </c>
      <c r="I87" s="34" t="str">
        <f>IFERROR(IF(E87="","",VLOOKUP(E87,商品マスタ!$B$8:$K$57,6,FALSE())),"")</f>
        <v/>
      </c>
      <c r="J87" s="37" t="str">
        <f t="shared" si="2"/>
        <v/>
      </c>
      <c r="K87" s="25"/>
      <c r="L87" s="24"/>
      <c r="M87" s="25"/>
      <c r="N87" s="24"/>
    </row>
    <row r="88" spans="2:14" ht="19.5" customHeight="1">
      <c r="B88" s="42">
        <v>81</v>
      </c>
      <c r="C88" s="43"/>
      <c r="D88" s="25"/>
      <c r="E88" s="23"/>
      <c r="F88" s="32" t="str">
        <f>IFERROR(IF(E88="","",VLOOKUP(E88,商品マスタ!$B$8:$K$57,2,FALSE())),"")</f>
        <v/>
      </c>
      <c r="G88" s="27"/>
      <c r="H88" s="33" t="str">
        <f>IFERROR(IF(E88="","",VLOOKUP(E88,商品マスタ!$B$8:$K$57,5,FALSE())),"")</f>
        <v/>
      </c>
      <c r="I88" s="34" t="str">
        <f>IFERROR(IF(E88="","",VLOOKUP(E88,商品マスタ!$B$8:$K$57,6,FALSE())),"")</f>
        <v/>
      </c>
      <c r="J88" s="37" t="str">
        <f t="shared" si="2"/>
        <v/>
      </c>
      <c r="K88" s="25"/>
      <c r="L88" s="24"/>
      <c r="M88" s="25"/>
      <c r="N88" s="24"/>
    </row>
    <row r="89" spans="2:14" ht="19.5" customHeight="1">
      <c r="B89" s="42">
        <v>82</v>
      </c>
      <c r="C89" s="43"/>
      <c r="D89" s="25"/>
      <c r="E89" s="23"/>
      <c r="F89" s="32" t="str">
        <f>IFERROR(IF(E89="","",VLOOKUP(E89,商品マスタ!$B$8:$K$57,2,FALSE())),"")</f>
        <v/>
      </c>
      <c r="G89" s="27"/>
      <c r="H89" s="33" t="str">
        <f>IFERROR(IF(E89="","",VLOOKUP(E89,商品マスタ!$B$8:$K$57,5,FALSE())),"")</f>
        <v/>
      </c>
      <c r="I89" s="34" t="str">
        <f>IFERROR(IF(E89="","",VLOOKUP(E89,商品マスタ!$B$8:$K$57,6,FALSE())),"")</f>
        <v/>
      </c>
      <c r="J89" s="37" t="str">
        <f t="shared" si="2"/>
        <v/>
      </c>
      <c r="K89" s="25"/>
      <c r="L89" s="24"/>
      <c r="M89" s="25"/>
      <c r="N89" s="24"/>
    </row>
    <row r="90" spans="2:14" ht="19.5" customHeight="1">
      <c r="B90" s="42">
        <v>83</v>
      </c>
      <c r="C90" s="43"/>
      <c r="D90" s="25"/>
      <c r="E90" s="23"/>
      <c r="F90" s="32" t="str">
        <f>IFERROR(IF(E90="","",VLOOKUP(E90,商品マスタ!$B$8:$K$57,2,FALSE())),"")</f>
        <v/>
      </c>
      <c r="G90" s="27"/>
      <c r="H90" s="33" t="str">
        <f>IFERROR(IF(E90="","",VLOOKUP(E90,商品マスタ!$B$8:$K$57,5,FALSE())),"")</f>
        <v/>
      </c>
      <c r="I90" s="34" t="str">
        <f>IFERROR(IF(E90="","",VLOOKUP(E90,商品マスタ!$B$8:$K$57,6,FALSE())),"")</f>
        <v/>
      </c>
      <c r="J90" s="37" t="str">
        <f t="shared" si="2"/>
        <v/>
      </c>
      <c r="K90" s="25"/>
      <c r="L90" s="24"/>
      <c r="M90" s="25"/>
      <c r="N90" s="24"/>
    </row>
    <row r="91" spans="2:14" ht="19.5" customHeight="1">
      <c r="B91" s="42">
        <v>84</v>
      </c>
      <c r="C91" s="43"/>
      <c r="D91" s="25"/>
      <c r="E91" s="23"/>
      <c r="F91" s="32" t="str">
        <f>IFERROR(IF(E91="","",VLOOKUP(E91,商品マスタ!$B$8:$K$57,2,FALSE())),"")</f>
        <v/>
      </c>
      <c r="G91" s="27"/>
      <c r="H91" s="33" t="str">
        <f>IFERROR(IF(E91="","",VLOOKUP(E91,商品マスタ!$B$8:$K$57,5,FALSE())),"")</f>
        <v/>
      </c>
      <c r="I91" s="34" t="str">
        <f>IFERROR(IF(E91="","",VLOOKUP(E91,商品マスタ!$B$8:$K$57,6,FALSE())),"")</f>
        <v/>
      </c>
      <c r="J91" s="37" t="str">
        <f t="shared" si="2"/>
        <v/>
      </c>
      <c r="K91" s="25"/>
      <c r="L91" s="24"/>
      <c r="M91" s="25"/>
      <c r="N91" s="24"/>
    </row>
    <row r="92" spans="2:14" ht="19.5" customHeight="1">
      <c r="B92" s="42">
        <v>85</v>
      </c>
      <c r="C92" s="43"/>
      <c r="D92" s="25"/>
      <c r="E92" s="23"/>
      <c r="F92" s="32" t="str">
        <f>IFERROR(IF(E92="","",VLOOKUP(E92,商品マスタ!$B$8:$K$57,2,FALSE())),"")</f>
        <v/>
      </c>
      <c r="G92" s="27"/>
      <c r="H92" s="33" t="str">
        <f>IFERROR(IF(E92="","",VLOOKUP(E92,商品マスタ!$B$8:$K$57,5,FALSE())),"")</f>
        <v/>
      </c>
      <c r="I92" s="34" t="str">
        <f>IFERROR(IF(E92="","",VLOOKUP(E92,商品マスタ!$B$8:$K$57,6,FALSE())),"")</f>
        <v/>
      </c>
      <c r="J92" s="37" t="str">
        <f t="shared" si="2"/>
        <v/>
      </c>
      <c r="K92" s="25"/>
      <c r="L92" s="24"/>
      <c r="M92" s="25"/>
      <c r="N92" s="24"/>
    </row>
    <row r="93" spans="2:14" ht="19.5" customHeight="1">
      <c r="B93" s="42">
        <v>86</v>
      </c>
      <c r="C93" s="43"/>
      <c r="D93" s="25"/>
      <c r="E93" s="23"/>
      <c r="F93" s="32" t="str">
        <f>IFERROR(IF(E93="","",VLOOKUP(E93,商品マスタ!$B$8:$K$57,2,FALSE())),"")</f>
        <v/>
      </c>
      <c r="G93" s="27"/>
      <c r="H93" s="33" t="str">
        <f>IFERROR(IF(E93="","",VLOOKUP(E93,商品マスタ!$B$8:$K$57,5,FALSE())),"")</f>
        <v/>
      </c>
      <c r="I93" s="34" t="str">
        <f>IFERROR(IF(E93="","",VLOOKUP(E93,商品マスタ!$B$8:$K$57,6,FALSE())),"")</f>
        <v/>
      </c>
      <c r="J93" s="37" t="str">
        <f t="shared" si="2"/>
        <v/>
      </c>
      <c r="K93" s="25"/>
      <c r="L93" s="24"/>
      <c r="M93" s="25"/>
      <c r="N93" s="24"/>
    </row>
    <row r="94" spans="2:14" ht="19.5" customHeight="1">
      <c r="B94" s="42">
        <v>87</v>
      </c>
      <c r="C94" s="43"/>
      <c r="D94" s="25"/>
      <c r="E94" s="23"/>
      <c r="F94" s="32" t="str">
        <f>IFERROR(IF(E94="","",VLOOKUP(E94,商品マスタ!$B$8:$K$57,2,FALSE())),"")</f>
        <v/>
      </c>
      <c r="G94" s="27"/>
      <c r="H94" s="33" t="str">
        <f>IFERROR(IF(E94="","",VLOOKUP(E94,商品マスタ!$B$8:$K$57,5,FALSE())),"")</f>
        <v/>
      </c>
      <c r="I94" s="34" t="str">
        <f>IFERROR(IF(E94="","",VLOOKUP(E94,商品マスタ!$B$8:$K$57,6,FALSE())),"")</f>
        <v/>
      </c>
      <c r="J94" s="37" t="str">
        <f t="shared" si="2"/>
        <v/>
      </c>
      <c r="K94" s="25"/>
      <c r="L94" s="24"/>
      <c r="M94" s="25"/>
      <c r="N94" s="24"/>
    </row>
    <row r="95" spans="2:14" ht="19.5" customHeight="1">
      <c r="B95" s="42">
        <v>88</v>
      </c>
      <c r="C95" s="43"/>
      <c r="D95" s="25"/>
      <c r="E95" s="23"/>
      <c r="F95" s="32" t="str">
        <f>IFERROR(IF(E95="","",VLOOKUP(E95,商品マスタ!$B$8:$K$57,2,FALSE())),"")</f>
        <v/>
      </c>
      <c r="G95" s="27"/>
      <c r="H95" s="33" t="str">
        <f>IFERROR(IF(E95="","",VLOOKUP(E95,商品マスタ!$B$8:$K$57,5,FALSE())),"")</f>
        <v/>
      </c>
      <c r="I95" s="34" t="str">
        <f>IFERROR(IF(E95="","",VLOOKUP(E95,商品マスタ!$B$8:$K$57,6,FALSE())),"")</f>
        <v/>
      </c>
      <c r="J95" s="37" t="str">
        <f t="shared" si="2"/>
        <v/>
      </c>
      <c r="K95" s="25"/>
      <c r="L95" s="24"/>
      <c r="M95" s="25"/>
      <c r="N95" s="24"/>
    </row>
    <row r="96" spans="2:14" ht="19.5" customHeight="1">
      <c r="B96" s="42">
        <v>89</v>
      </c>
      <c r="C96" s="43"/>
      <c r="D96" s="25"/>
      <c r="E96" s="23"/>
      <c r="F96" s="32" t="str">
        <f>IFERROR(IF(E96="","",VLOOKUP(E96,商品マスタ!$B$8:$K$57,2,FALSE())),"")</f>
        <v/>
      </c>
      <c r="G96" s="27"/>
      <c r="H96" s="33" t="str">
        <f>IFERROR(IF(E96="","",VLOOKUP(E96,商品マスタ!$B$8:$K$57,5,FALSE())),"")</f>
        <v/>
      </c>
      <c r="I96" s="34" t="str">
        <f>IFERROR(IF(E96="","",VLOOKUP(E96,商品マスタ!$B$8:$K$57,6,FALSE())),"")</f>
        <v/>
      </c>
      <c r="J96" s="37" t="str">
        <f t="shared" si="2"/>
        <v/>
      </c>
      <c r="K96" s="25"/>
      <c r="L96" s="24"/>
      <c r="M96" s="25"/>
      <c r="N96" s="24"/>
    </row>
    <row r="97" spans="2:14" ht="19.5" customHeight="1">
      <c r="B97" s="42">
        <v>90</v>
      </c>
      <c r="C97" s="43"/>
      <c r="D97" s="25"/>
      <c r="E97" s="23"/>
      <c r="F97" s="32" t="str">
        <f>IFERROR(IF(E97="","",VLOOKUP(E97,商品マスタ!$B$8:$K$57,2,FALSE())),"")</f>
        <v/>
      </c>
      <c r="G97" s="27"/>
      <c r="H97" s="33" t="str">
        <f>IFERROR(IF(E97="","",VLOOKUP(E97,商品マスタ!$B$8:$K$57,5,FALSE())),"")</f>
        <v/>
      </c>
      <c r="I97" s="34" t="str">
        <f>IFERROR(IF(E97="","",VLOOKUP(E97,商品マスタ!$B$8:$K$57,6,FALSE())),"")</f>
        <v/>
      </c>
      <c r="J97" s="37" t="str">
        <f t="shared" si="2"/>
        <v/>
      </c>
      <c r="K97" s="25"/>
      <c r="L97" s="24"/>
      <c r="M97" s="25"/>
      <c r="N97" s="24"/>
    </row>
    <row r="98" spans="2:14" ht="19.5" customHeight="1">
      <c r="B98" s="42">
        <v>91</v>
      </c>
      <c r="C98" s="43"/>
      <c r="D98" s="25"/>
      <c r="E98" s="23"/>
      <c r="F98" s="32" t="str">
        <f>IFERROR(IF(E98="","",VLOOKUP(E98,商品マスタ!$B$8:$K$57,2,FALSE())),"")</f>
        <v/>
      </c>
      <c r="G98" s="27"/>
      <c r="H98" s="33" t="str">
        <f>IFERROR(IF(E98="","",VLOOKUP(E98,商品マスタ!$B$8:$K$57,5,FALSE())),"")</f>
        <v/>
      </c>
      <c r="I98" s="34" t="str">
        <f>IFERROR(IF(E98="","",VLOOKUP(E98,商品マスタ!$B$8:$K$57,6,FALSE())),"")</f>
        <v/>
      </c>
      <c r="J98" s="37" t="str">
        <f t="shared" si="2"/>
        <v/>
      </c>
      <c r="K98" s="25"/>
      <c r="L98" s="24"/>
      <c r="M98" s="25"/>
      <c r="N98" s="24"/>
    </row>
    <row r="99" spans="2:14" ht="19.5" customHeight="1">
      <c r="B99" s="42">
        <v>92</v>
      </c>
      <c r="C99" s="43"/>
      <c r="D99" s="25"/>
      <c r="E99" s="23"/>
      <c r="F99" s="32" t="str">
        <f>IFERROR(IF(E99="","",VLOOKUP(E99,商品マスタ!$B$8:$K$57,2,FALSE())),"")</f>
        <v/>
      </c>
      <c r="G99" s="27"/>
      <c r="H99" s="33" t="str">
        <f>IFERROR(IF(E99="","",VLOOKUP(E99,商品マスタ!$B$8:$K$57,5,FALSE())),"")</f>
        <v/>
      </c>
      <c r="I99" s="34" t="str">
        <f>IFERROR(IF(E99="","",VLOOKUP(E99,商品マスタ!$B$8:$K$57,6,FALSE())),"")</f>
        <v/>
      </c>
      <c r="J99" s="37" t="str">
        <f t="shared" si="2"/>
        <v/>
      </c>
      <c r="K99" s="25"/>
      <c r="L99" s="24"/>
      <c r="M99" s="25"/>
      <c r="N99" s="24"/>
    </row>
    <row r="100" spans="2:14" ht="19.5" customHeight="1">
      <c r="B100" s="42">
        <v>93</v>
      </c>
      <c r="C100" s="43"/>
      <c r="D100" s="25"/>
      <c r="E100" s="23"/>
      <c r="F100" s="32" t="str">
        <f>IFERROR(IF(E100="","",VLOOKUP(E100,商品マスタ!$B$8:$K$57,2,FALSE())),"")</f>
        <v/>
      </c>
      <c r="G100" s="27"/>
      <c r="H100" s="33" t="str">
        <f>IFERROR(IF(E100="","",VLOOKUP(E100,商品マスタ!$B$8:$K$57,5,FALSE())),"")</f>
        <v/>
      </c>
      <c r="I100" s="34" t="str">
        <f>IFERROR(IF(E100="","",VLOOKUP(E100,商品マスタ!$B$8:$K$57,6,FALSE())),"")</f>
        <v/>
      </c>
      <c r="J100" s="37" t="str">
        <f t="shared" si="2"/>
        <v/>
      </c>
      <c r="K100" s="25"/>
      <c r="L100" s="24"/>
      <c r="M100" s="25"/>
      <c r="N100" s="24"/>
    </row>
    <row r="101" spans="2:14" ht="19.5" customHeight="1">
      <c r="B101" s="42">
        <v>94</v>
      </c>
      <c r="C101" s="43"/>
      <c r="D101" s="25"/>
      <c r="E101" s="23"/>
      <c r="F101" s="32" t="str">
        <f>IFERROR(IF(E101="","",VLOOKUP(E101,商品マスタ!$B$8:$K$57,2,FALSE())),"")</f>
        <v/>
      </c>
      <c r="G101" s="27"/>
      <c r="H101" s="33" t="str">
        <f>IFERROR(IF(E101="","",VLOOKUP(E101,商品マスタ!$B$8:$K$57,5,FALSE())),"")</f>
        <v/>
      </c>
      <c r="I101" s="34" t="str">
        <f>IFERROR(IF(E101="","",VLOOKUP(E101,商品マスタ!$B$8:$K$57,6,FALSE())),"")</f>
        <v/>
      </c>
      <c r="J101" s="37" t="str">
        <f t="shared" si="2"/>
        <v/>
      </c>
      <c r="K101" s="25"/>
      <c r="L101" s="24"/>
      <c r="M101" s="25"/>
      <c r="N101" s="24"/>
    </row>
    <row r="102" spans="2:14" ht="19.5" customHeight="1">
      <c r="B102" s="42">
        <v>95</v>
      </c>
      <c r="C102" s="43"/>
      <c r="D102" s="25"/>
      <c r="E102" s="23"/>
      <c r="F102" s="32" t="str">
        <f>IFERROR(IF(E102="","",VLOOKUP(E102,商品マスタ!$B$8:$K$57,2,FALSE())),"")</f>
        <v/>
      </c>
      <c r="G102" s="27"/>
      <c r="H102" s="33" t="str">
        <f>IFERROR(IF(E102="","",VLOOKUP(E102,商品マスタ!$B$8:$K$57,5,FALSE())),"")</f>
        <v/>
      </c>
      <c r="I102" s="34" t="str">
        <f>IFERROR(IF(E102="","",VLOOKUP(E102,商品マスタ!$B$8:$K$57,6,FALSE())),"")</f>
        <v/>
      </c>
      <c r="J102" s="37" t="str">
        <f t="shared" si="2"/>
        <v/>
      </c>
      <c r="K102" s="25"/>
      <c r="L102" s="24"/>
      <c r="M102" s="25"/>
      <c r="N102" s="24"/>
    </row>
    <row r="103" spans="2:14" ht="19.5" customHeight="1">
      <c r="B103" s="42">
        <v>96</v>
      </c>
      <c r="C103" s="43"/>
      <c r="D103" s="25"/>
      <c r="E103" s="23"/>
      <c r="F103" s="32" t="str">
        <f>IFERROR(IF(E103="","",VLOOKUP(E103,商品マスタ!$B$8:$K$57,2,FALSE())),"")</f>
        <v/>
      </c>
      <c r="G103" s="27"/>
      <c r="H103" s="33" t="str">
        <f>IFERROR(IF(E103="","",VLOOKUP(E103,商品マスタ!$B$8:$K$57,5,FALSE())),"")</f>
        <v/>
      </c>
      <c r="I103" s="34" t="str">
        <f>IFERROR(IF(E103="","",VLOOKUP(E103,商品マスタ!$B$8:$K$57,6,FALSE())),"")</f>
        <v/>
      </c>
      <c r="J103" s="37" t="str">
        <f t="shared" si="2"/>
        <v/>
      </c>
      <c r="K103" s="25"/>
      <c r="L103" s="24"/>
      <c r="M103" s="25"/>
      <c r="N103" s="24"/>
    </row>
    <row r="104" spans="2:14" ht="19.5" customHeight="1">
      <c r="B104" s="42">
        <v>97</v>
      </c>
      <c r="C104" s="43"/>
      <c r="D104" s="25"/>
      <c r="E104" s="23"/>
      <c r="F104" s="32" t="str">
        <f>IFERROR(IF(E104="","",VLOOKUP(E104,商品マスタ!$B$8:$K$57,2,FALSE())),"")</f>
        <v/>
      </c>
      <c r="G104" s="27"/>
      <c r="H104" s="33" t="str">
        <f>IFERROR(IF(E104="","",VLOOKUP(E104,商品マスタ!$B$8:$K$57,5,FALSE())),"")</f>
        <v/>
      </c>
      <c r="I104" s="34" t="str">
        <f>IFERROR(IF(E104="","",VLOOKUP(E104,商品マスタ!$B$8:$K$57,6,FALSE())),"")</f>
        <v/>
      </c>
      <c r="J104" s="37" t="str">
        <f t="shared" ref="J104:J135" si="3">IF(OR(G104="",I104=""),"",G104*I104)</f>
        <v/>
      </c>
      <c r="K104" s="25"/>
      <c r="L104" s="24"/>
      <c r="M104" s="25"/>
      <c r="N104" s="24"/>
    </row>
    <row r="105" spans="2:14" ht="19.5" customHeight="1">
      <c r="B105" s="42">
        <v>98</v>
      </c>
      <c r="C105" s="43"/>
      <c r="D105" s="25"/>
      <c r="E105" s="23"/>
      <c r="F105" s="32" t="str">
        <f>IFERROR(IF(E105="","",VLOOKUP(E105,商品マスタ!$B$8:$K$57,2,FALSE())),"")</f>
        <v/>
      </c>
      <c r="G105" s="27"/>
      <c r="H105" s="33" t="str">
        <f>IFERROR(IF(E105="","",VLOOKUP(E105,商品マスタ!$B$8:$K$57,5,FALSE())),"")</f>
        <v/>
      </c>
      <c r="I105" s="34" t="str">
        <f>IFERROR(IF(E105="","",VLOOKUP(E105,商品マスタ!$B$8:$K$57,6,FALSE())),"")</f>
        <v/>
      </c>
      <c r="J105" s="37" t="str">
        <f t="shared" si="3"/>
        <v/>
      </c>
      <c r="K105" s="25"/>
      <c r="L105" s="24"/>
      <c r="M105" s="25"/>
      <c r="N105" s="24"/>
    </row>
    <row r="106" spans="2:14" ht="19.5" customHeight="1">
      <c r="B106" s="42">
        <v>99</v>
      </c>
      <c r="C106" s="43"/>
      <c r="D106" s="25"/>
      <c r="E106" s="23"/>
      <c r="F106" s="32" t="str">
        <f>IFERROR(IF(E106="","",VLOOKUP(E106,商品マスタ!$B$8:$K$57,2,FALSE())),"")</f>
        <v/>
      </c>
      <c r="G106" s="27"/>
      <c r="H106" s="33" t="str">
        <f>IFERROR(IF(E106="","",VLOOKUP(E106,商品マスタ!$B$8:$K$57,5,FALSE())),"")</f>
        <v/>
      </c>
      <c r="I106" s="34" t="str">
        <f>IFERROR(IF(E106="","",VLOOKUP(E106,商品マスタ!$B$8:$K$57,6,FALSE())),"")</f>
        <v/>
      </c>
      <c r="J106" s="37" t="str">
        <f t="shared" si="3"/>
        <v/>
      </c>
      <c r="K106" s="25"/>
      <c r="L106" s="24"/>
      <c r="M106" s="25"/>
      <c r="N106" s="24"/>
    </row>
    <row r="107" spans="2:14" ht="19.5" customHeight="1">
      <c r="B107" s="42">
        <v>100</v>
      </c>
      <c r="C107" s="43"/>
      <c r="D107" s="25"/>
      <c r="E107" s="23"/>
      <c r="F107" s="32" t="str">
        <f>IFERROR(IF(E107="","",VLOOKUP(E107,商品マスタ!$B$8:$K$57,2,FALSE())),"")</f>
        <v/>
      </c>
      <c r="G107" s="27"/>
      <c r="H107" s="33" t="str">
        <f>IFERROR(IF(E107="","",VLOOKUP(E107,商品マスタ!$B$8:$K$57,5,FALSE())),"")</f>
        <v/>
      </c>
      <c r="I107" s="34" t="str">
        <f>IFERROR(IF(E107="","",VLOOKUP(E107,商品マスタ!$B$8:$K$57,6,FALSE())),"")</f>
        <v/>
      </c>
      <c r="J107" s="37" t="str">
        <f t="shared" si="3"/>
        <v/>
      </c>
      <c r="K107" s="25"/>
      <c r="L107" s="24"/>
      <c r="M107" s="25"/>
      <c r="N107" s="24"/>
    </row>
    <row r="109" spans="2:14" ht="24" customHeight="1">
      <c r="B109" s="54" t="s">
        <v>142</v>
      </c>
      <c r="C109" s="54"/>
      <c r="D109" s="54"/>
      <c r="E109" s="54"/>
      <c r="F109" s="54"/>
      <c r="G109" s="54"/>
      <c r="H109" s="54"/>
      <c r="I109" s="54"/>
      <c r="J109" s="41">
        <f>SUM(J8:J107)</f>
        <v>0</v>
      </c>
      <c r="K109" s="55" t="str">
        <f>"入庫:"&amp;COUNTIF(D8:D107,"入庫")&amp;"件 / 出庫:"&amp;COUNTIF(D8:D107,"出庫")&amp;"件"</f>
        <v>入庫:0件 / 出庫:0件</v>
      </c>
      <c r="L109" s="55"/>
      <c r="M109" s="55"/>
      <c r="N109" s="55"/>
    </row>
    <row r="111" spans="2:14">
      <c r="B111" s="5" t="s">
        <v>109</v>
      </c>
      <c r="C111" s="5"/>
      <c r="D111" s="5"/>
      <c r="E111" s="5"/>
      <c r="F111" s="5"/>
      <c r="G111" s="5"/>
      <c r="H111" s="5"/>
      <c r="I111" s="5"/>
      <c r="J111" s="5"/>
      <c r="K111" s="5"/>
      <c r="L111" s="5"/>
      <c r="M111" s="5"/>
      <c r="N111" s="5"/>
    </row>
  </sheetData>
  <mergeCells count="5">
    <mergeCell ref="B2:F2"/>
    <mergeCell ref="B5:N5"/>
    <mergeCell ref="B109:I109"/>
    <mergeCell ref="K109:N109"/>
    <mergeCell ref="B111:N111"/>
  </mergeCells>
  <phoneticPr fontId="32"/>
  <conditionalFormatting sqref="D8:D107">
    <cfRule type="cellIs" dxfId="12" priority="2" operator="equal">
      <formula>"入庫"</formula>
    </cfRule>
    <cfRule type="cellIs" dxfId="11" priority="3" operator="equal">
      <formula>"出庫"</formula>
    </cfRule>
    <cfRule type="cellIs" dxfId="10" priority="4" operator="equal">
      <formula>"廃棄"</formula>
    </cfRule>
    <cfRule type="cellIs" dxfId="9" priority="5" operator="equal">
      <formula>"返却"</formula>
    </cfRule>
  </conditionalFormatting>
  <dataValidations count="2">
    <dataValidation type="list" allowBlank="1" sqref="D8:D107" xr:uid="{00000000-0002-0000-0300-000000000000}">
      <formula1>"入庫,出庫,移動,返却,廃棄"</formula1>
      <formula2>0</formula2>
    </dataValidation>
    <dataValidation type="list" allowBlank="1" sqref="K8:K107" xr:uid="{00000000-0002-0000-0300-000001000000}">
      <formula1>"自社倉庫,仮設事務所,A現場,B現場,C現場,仕入先"</formula1>
      <formula2>0</formula2>
    </dataValidation>
  </dataValidations>
  <pageMargins left="0.3" right="0.3" top="0.4" bottom="0.4" header="0.511811023622047" footer="0.511811023622047"/>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O41"/>
  <sheetViews>
    <sheetView showGridLines="0" zoomScaleNormal="100" workbookViewId="0">
      <pane xSplit="6" ySplit="9" topLeftCell="G34" activePane="bottomRight" state="frozen"/>
      <selection pane="topRight" activeCell="G1" sqref="G1"/>
      <selection pane="bottomLeft" activeCell="A10" sqref="A10"/>
      <selection pane="bottomRight"/>
    </sheetView>
  </sheetViews>
  <sheetFormatPr defaultColWidth="8.7109375" defaultRowHeight="15"/>
  <cols>
    <col min="1" max="1" width="2" customWidth="1"/>
    <col min="2" max="2" width="12.7109375" bestFit="1" customWidth="1"/>
    <col min="3" max="3" width="22" customWidth="1"/>
    <col min="4" max="4" width="14" customWidth="1"/>
    <col min="5" max="5" width="7" customWidth="1"/>
    <col min="6" max="6" width="12" customWidth="1"/>
    <col min="7" max="7" width="11" customWidth="1"/>
    <col min="8" max="9" width="10" customWidth="1"/>
    <col min="10" max="10" width="11" customWidth="1"/>
    <col min="11" max="12" width="10" customWidth="1"/>
    <col min="13" max="13" width="11" customWidth="1"/>
    <col min="14" max="15" width="10" customWidth="1"/>
    <col min="16" max="16" width="4" customWidth="1"/>
  </cols>
  <sheetData>
    <row r="2" spans="2:15" ht="31.5" customHeight="1">
      <c r="B2" s="14" t="s">
        <v>143</v>
      </c>
      <c r="C2" s="14"/>
      <c r="D2" s="14"/>
      <c r="E2" s="14"/>
      <c r="F2" s="14"/>
      <c r="O2" s="21" t="s">
        <v>97</v>
      </c>
    </row>
    <row r="3" spans="2:15" ht="3.75" customHeight="1">
      <c r="B3" s="16"/>
      <c r="C3" s="16"/>
      <c r="D3" s="16"/>
      <c r="E3" s="16"/>
      <c r="F3" s="16"/>
      <c r="G3" s="16"/>
      <c r="H3" s="16"/>
      <c r="I3" s="16"/>
      <c r="J3" s="16"/>
      <c r="K3" s="16"/>
      <c r="L3" s="16"/>
      <c r="M3" s="16"/>
      <c r="N3" s="16"/>
      <c r="O3" s="16"/>
    </row>
    <row r="4" spans="2:15" ht="6" customHeight="1"/>
    <row r="5" spans="2:15" ht="21.75" customHeight="1">
      <c r="B5" s="6" t="s">
        <v>144</v>
      </c>
      <c r="C5" s="6"/>
      <c r="D5" s="6"/>
      <c r="E5" s="6"/>
      <c r="F5" s="6"/>
      <c r="G5" s="6"/>
      <c r="H5" s="6"/>
      <c r="I5" s="6"/>
      <c r="J5" s="6"/>
      <c r="K5" s="6"/>
      <c r="L5" s="6"/>
      <c r="M5" s="6"/>
      <c r="N5" s="6"/>
      <c r="O5" s="6"/>
    </row>
    <row r="6" spans="2:15" ht="6" customHeight="1"/>
    <row r="7" spans="2:15" ht="21.75" customHeight="1">
      <c r="B7" s="56" t="s">
        <v>145</v>
      </c>
      <c r="C7" s="56"/>
      <c r="D7" s="56"/>
      <c r="E7" s="56"/>
      <c r="F7" s="56"/>
      <c r="G7" s="57"/>
      <c r="H7" s="57"/>
      <c r="I7" s="57"/>
      <c r="J7" s="57"/>
      <c r="K7" s="57"/>
      <c r="L7" s="57"/>
      <c r="M7" s="57"/>
      <c r="N7" s="57"/>
      <c r="O7" s="57"/>
    </row>
    <row r="8" spans="2:15" ht="21.75" customHeight="1">
      <c r="B8" s="58" t="s">
        <v>99</v>
      </c>
      <c r="C8" s="58" t="s">
        <v>100</v>
      </c>
      <c r="D8" s="58" t="s">
        <v>101</v>
      </c>
      <c r="E8" s="58" t="s">
        <v>103</v>
      </c>
      <c r="F8" s="58" t="s">
        <v>146</v>
      </c>
      <c r="G8" s="59" t="s">
        <v>147</v>
      </c>
      <c r="H8" s="59"/>
      <c r="I8" s="59"/>
      <c r="J8" s="59" t="s">
        <v>148</v>
      </c>
      <c r="K8" s="59"/>
      <c r="L8" s="59"/>
      <c r="M8" s="59" t="s">
        <v>149</v>
      </c>
      <c r="N8" s="59"/>
      <c r="O8" s="59"/>
    </row>
    <row r="9" spans="2:15" ht="25.5" customHeight="1">
      <c r="B9" s="58"/>
      <c r="C9" s="58"/>
      <c r="D9" s="58"/>
      <c r="E9" s="58"/>
      <c r="F9" s="58"/>
      <c r="G9" s="22" t="s">
        <v>150</v>
      </c>
      <c r="H9" s="22" t="s">
        <v>151</v>
      </c>
      <c r="I9" s="22" t="s">
        <v>152</v>
      </c>
      <c r="J9" s="22" t="s">
        <v>150</v>
      </c>
      <c r="K9" s="22" t="s">
        <v>151</v>
      </c>
      <c r="L9" s="22" t="s">
        <v>152</v>
      </c>
      <c r="M9" s="22" t="s">
        <v>150</v>
      </c>
      <c r="N9" s="22" t="s">
        <v>151</v>
      </c>
      <c r="O9" s="22" t="s">
        <v>152</v>
      </c>
    </row>
    <row r="10" spans="2:15" ht="21.75" customHeight="1">
      <c r="B10" s="23"/>
      <c r="C10" s="32" t="str">
        <f>IFERROR(IF(B10="","",VLOOKUP(B10,商品マスタ!$B$8:$K$57,2,FALSE())),"")</f>
        <v/>
      </c>
      <c r="D10" s="32" t="str">
        <f>IFERROR(IF(B10="","",VLOOKUP(B10,商品マスタ!$B$8:$K$57,3,FALSE())),"")</f>
        <v/>
      </c>
      <c r="E10" s="33" t="str">
        <f>IFERROR(IF(B10="","",VLOOKUP(B10,商品マスタ!$B$8:$K$57,5,FALSE())),"")</f>
        <v/>
      </c>
      <c r="F10" s="36" t="str">
        <f>IFERROR(IF(B10="","",VLOOKUP(B10,在庫一覧!$B$11:$L$60,11,FALSE())),"")</f>
        <v/>
      </c>
      <c r="G10" s="27"/>
      <c r="H10" s="35" t="str">
        <f t="shared" ref="H10:H39" si="0">IF(OR(G10="",F10=""),"",G10-F10)</f>
        <v/>
      </c>
      <c r="I10" s="45" t="str">
        <f t="shared" ref="I10:I39" si="1">IFERROR(IF(F10=0,"",((G10-F10)/F10)),"")</f>
        <v/>
      </c>
      <c r="J10" s="27"/>
      <c r="K10" s="35" t="str">
        <f t="shared" ref="K10:K39" si="2">IF(OR(J10="",F10=""),"",J10-F10)</f>
        <v/>
      </c>
      <c r="L10" s="45" t="str">
        <f t="shared" ref="L10:L39" si="3">IFERROR(IF(F10=0,"",((J10-F10)/F10)),"")</f>
        <v/>
      </c>
      <c r="M10" s="27"/>
      <c r="N10" s="35" t="str">
        <f t="shared" ref="N10:N39" si="4">IF(OR(M10="",F10=""),"",M10-F10)</f>
        <v/>
      </c>
      <c r="O10" s="45" t="str">
        <f t="shared" ref="O10:O39" si="5">IFERROR(IF(F10=0,"",((M10-F10)/F10)),"")</f>
        <v/>
      </c>
    </row>
    <row r="11" spans="2:15" ht="21.75" customHeight="1">
      <c r="B11" s="23"/>
      <c r="C11" s="32" t="str">
        <f>IFERROR(IF(B11="","",VLOOKUP(B11,商品マスタ!$B$8:$K$57,2,FALSE())),"")</f>
        <v/>
      </c>
      <c r="D11" s="32" t="str">
        <f>IFERROR(IF(B11="","",VLOOKUP(B11,商品マスタ!$B$8:$K$57,3,FALSE())),"")</f>
        <v/>
      </c>
      <c r="E11" s="33" t="str">
        <f>IFERROR(IF(B11="","",VLOOKUP(B11,商品マスタ!$B$8:$K$57,5,FALSE())),"")</f>
        <v/>
      </c>
      <c r="F11" s="36" t="str">
        <f>IFERROR(IF(B11="","",VLOOKUP(B11,在庫一覧!$B$11:$L$60,11,FALSE())),"")</f>
        <v/>
      </c>
      <c r="G11" s="27"/>
      <c r="H11" s="35" t="str">
        <f t="shared" si="0"/>
        <v/>
      </c>
      <c r="I11" s="45" t="str">
        <f t="shared" si="1"/>
        <v/>
      </c>
      <c r="J11" s="27"/>
      <c r="K11" s="35" t="str">
        <f t="shared" si="2"/>
        <v/>
      </c>
      <c r="L11" s="45" t="str">
        <f t="shared" si="3"/>
        <v/>
      </c>
      <c r="M11" s="27"/>
      <c r="N11" s="35" t="str">
        <f t="shared" si="4"/>
        <v/>
      </c>
      <c r="O11" s="45" t="str">
        <f t="shared" si="5"/>
        <v/>
      </c>
    </row>
    <row r="12" spans="2:15" ht="21.75" customHeight="1">
      <c r="B12" s="23"/>
      <c r="C12" s="32" t="str">
        <f>IFERROR(IF(B12="","",VLOOKUP(B12,商品マスタ!$B$8:$K$57,2,FALSE())),"")</f>
        <v/>
      </c>
      <c r="D12" s="32" t="str">
        <f>IFERROR(IF(B12="","",VLOOKUP(B12,商品マスタ!$B$8:$K$57,3,FALSE())),"")</f>
        <v/>
      </c>
      <c r="E12" s="33" t="str">
        <f>IFERROR(IF(B12="","",VLOOKUP(B12,商品マスタ!$B$8:$K$57,5,FALSE())),"")</f>
        <v/>
      </c>
      <c r="F12" s="36" t="str">
        <f>IFERROR(IF(B12="","",VLOOKUP(B12,在庫一覧!$B$11:$L$60,11,FALSE())),"")</f>
        <v/>
      </c>
      <c r="G12" s="27"/>
      <c r="H12" s="35" t="str">
        <f t="shared" si="0"/>
        <v/>
      </c>
      <c r="I12" s="45" t="str">
        <f t="shared" si="1"/>
        <v/>
      </c>
      <c r="J12" s="27"/>
      <c r="K12" s="35" t="str">
        <f t="shared" si="2"/>
        <v/>
      </c>
      <c r="L12" s="45" t="str">
        <f t="shared" si="3"/>
        <v/>
      </c>
      <c r="M12" s="27"/>
      <c r="N12" s="35" t="str">
        <f t="shared" si="4"/>
        <v/>
      </c>
      <c r="O12" s="45" t="str">
        <f t="shared" si="5"/>
        <v/>
      </c>
    </row>
    <row r="13" spans="2:15" ht="21.75" customHeight="1">
      <c r="B13" s="23"/>
      <c r="C13" s="32" t="str">
        <f>IFERROR(IF(B13="","",VLOOKUP(B13,商品マスタ!$B$8:$K$57,2,FALSE())),"")</f>
        <v/>
      </c>
      <c r="D13" s="32" t="str">
        <f>IFERROR(IF(B13="","",VLOOKUP(B13,商品マスタ!$B$8:$K$57,3,FALSE())),"")</f>
        <v/>
      </c>
      <c r="E13" s="33" t="str">
        <f>IFERROR(IF(B13="","",VLOOKUP(B13,商品マスタ!$B$8:$K$57,5,FALSE())),"")</f>
        <v/>
      </c>
      <c r="F13" s="36" t="str">
        <f>IFERROR(IF(B13="","",VLOOKUP(B13,在庫一覧!$B$11:$L$60,11,FALSE())),"")</f>
        <v/>
      </c>
      <c r="G13" s="27"/>
      <c r="H13" s="35" t="str">
        <f t="shared" si="0"/>
        <v/>
      </c>
      <c r="I13" s="45" t="str">
        <f t="shared" si="1"/>
        <v/>
      </c>
      <c r="J13" s="27"/>
      <c r="K13" s="35" t="str">
        <f t="shared" si="2"/>
        <v/>
      </c>
      <c r="L13" s="45" t="str">
        <f t="shared" si="3"/>
        <v/>
      </c>
      <c r="M13" s="27"/>
      <c r="N13" s="35" t="str">
        <f t="shared" si="4"/>
        <v/>
      </c>
      <c r="O13" s="45" t="str">
        <f t="shared" si="5"/>
        <v/>
      </c>
    </row>
    <row r="14" spans="2:15" ht="21.75" customHeight="1">
      <c r="B14" s="23"/>
      <c r="C14" s="32" t="str">
        <f>IFERROR(IF(B14="","",VLOOKUP(B14,商品マスタ!$B$8:$K$57,2,FALSE())),"")</f>
        <v/>
      </c>
      <c r="D14" s="32" t="str">
        <f>IFERROR(IF(B14="","",VLOOKUP(B14,商品マスタ!$B$8:$K$57,3,FALSE())),"")</f>
        <v/>
      </c>
      <c r="E14" s="33" t="str">
        <f>IFERROR(IF(B14="","",VLOOKUP(B14,商品マスタ!$B$8:$K$57,5,FALSE())),"")</f>
        <v/>
      </c>
      <c r="F14" s="36" t="str">
        <f>IFERROR(IF(B14="","",VLOOKUP(B14,在庫一覧!$B$11:$L$60,11,FALSE())),"")</f>
        <v/>
      </c>
      <c r="G14" s="27"/>
      <c r="H14" s="35" t="str">
        <f t="shared" si="0"/>
        <v/>
      </c>
      <c r="I14" s="45" t="str">
        <f t="shared" si="1"/>
        <v/>
      </c>
      <c r="J14" s="27"/>
      <c r="K14" s="35" t="str">
        <f t="shared" si="2"/>
        <v/>
      </c>
      <c r="L14" s="45" t="str">
        <f t="shared" si="3"/>
        <v/>
      </c>
      <c r="M14" s="27"/>
      <c r="N14" s="35" t="str">
        <f t="shared" si="4"/>
        <v/>
      </c>
      <c r="O14" s="45" t="str">
        <f t="shared" si="5"/>
        <v/>
      </c>
    </row>
    <row r="15" spans="2:15" ht="21.75" customHeight="1">
      <c r="B15" s="23"/>
      <c r="C15" s="32" t="str">
        <f>IFERROR(IF(B15="","",VLOOKUP(B15,商品マスタ!$B$8:$K$57,2,FALSE())),"")</f>
        <v/>
      </c>
      <c r="D15" s="32" t="str">
        <f>IFERROR(IF(B15="","",VLOOKUP(B15,商品マスタ!$B$8:$K$57,3,FALSE())),"")</f>
        <v/>
      </c>
      <c r="E15" s="33" t="str">
        <f>IFERROR(IF(B15="","",VLOOKUP(B15,商品マスタ!$B$8:$K$57,5,FALSE())),"")</f>
        <v/>
      </c>
      <c r="F15" s="36" t="str">
        <f>IFERROR(IF(B15="","",VLOOKUP(B15,在庫一覧!$B$11:$L$60,11,FALSE())),"")</f>
        <v/>
      </c>
      <c r="G15" s="27"/>
      <c r="H15" s="35" t="str">
        <f t="shared" si="0"/>
        <v/>
      </c>
      <c r="I15" s="45" t="str">
        <f t="shared" si="1"/>
        <v/>
      </c>
      <c r="J15" s="27"/>
      <c r="K15" s="35" t="str">
        <f t="shared" si="2"/>
        <v/>
      </c>
      <c r="L15" s="45" t="str">
        <f t="shared" si="3"/>
        <v/>
      </c>
      <c r="M15" s="27"/>
      <c r="N15" s="35" t="str">
        <f t="shared" si="4"/>
        <v/>
      </c>
      <c r="O15" s="45" t="str">
        <f t="shared" si="5"/>
        <v/>
      </c>
    </row>
    <row r="16" spans="2:15" ht="21.75" customHeight="1">
      <c r="B16" s="23"/>
      <c r="C16" s="32" t="str">
        <f>IFERROR(IF(B16="","",VLOOKUP(B16,商品マスタ!$B$8:$K$57,2,FALSE())),"")</f>
        <v/>
      </c>
      <c r="D16" s="32" t="str">
        <f>IFERROR(IF(B16="","",VLOOKUP(B16,商品マスタ!$B$8:$K$57,3,FALSE())),"")</f>
        <v/>
      </c>
      <c r="E16" s="33" t="str">
        <f>IFERROR(IF(B16="","",VLOOKUP(B16,商品マスタ!$B$8:$K$57,5,FALSE())),"")</f>
        <v/>
      </c>
      <c r="F16" s="36" t="str">
        <f>IFERROR(IF(B16="","",VLOOKUP(B16,在庫一覧!$B$11:$L$60,11,FALSE())),"")</f>
        <v/>
      </c>
      <c r="G16" s="27"/>
      <c r="H16" s="35" t="str">
        <f t="shared" si="0"/>
        <v/>
      </c>
      <c r="I16" s="45" t="str">
        <f t="shared" si="1"/>
        <v/>
      </c>
      <c r="J16" s="27"/>
      <c r="K16" s="35" t="str">
        <f t="shared" si="2"/>
        <v/>
      </c>
      <c r="L16" s="45" t="str">
        <f t="shared" si="3"/>
        <v/>
      </c>
      <c r="M16" s="27"/>
      <c r="N16" s="35" t="str">
        <f t="shared" si="4"/>
        <v/>
      </c>
      <c r="O16" s="45" t="str">
        <f t="shared" si="5"/>
        <v/>
      </c>
    </row>
    <row r="17" spans="2:15" ht="21.75" customHeight="1">
      <c r="B17" s="23"/>
      <c r="C17" s="32" t="str">
        <f>IFERROR(IF(B17="","",VLOOKUP(B17,商品マスタ!$B$8:$K$57,2,FALSE())),"")</f>
        <v/>
      </c>
      <c r="D17" s="32" t="str">
        <f>IFERROR(IF(B17="","",VLOOKUP(B17,商品マスタ!$B$8:$K$57,3,FALSE())),"")</f>
        <v/>
      </c>
      <c r="E17" s="33" t="str">
        <f>IFERROR(IF(B17="","",VLOOKUP(B17,商品マスタ!$B$8:$K$57,5,FALSE())),"")</f>
        <v/>
      </c>
      <c r="F17" s="36" t="str">
        <f>IFERROR(IF(B17="","",VLOOKUP(B17,在庫一覧!$B$11:$L$60,11,FALSE())),"")</f>
        <v/>
      </c>
      <c r="G17" s="27"/>
      <c r="H17" s="35" t="str">
        <f t="shared" si="0"/>
        <v/>
      </c>
      <c r="I17" s="45" t="str">
        <f t="shared" si="1"/>
        <v/>
      </c>
      <c r="J17" s="27"/>
      <c r="K17" s="35" t="str">
        <f t="shared" si="2"/>
        <v/>
      </c>
      <c r="L17" s="45" t="str">
        <f t="shared" si="3"/>
        <v/>
      </c>
      <c r="M17" s="27"/>
      <c r="N17" s="35" t="str">
        <f t="shared" si="4"/>
        <v/>
      </c>
      <c r="O17" s="45" t="str">
        <f t="shared" si="5"/>
        <v/>
      </c>
    </row>
    <row r="18" spans="2:15" ht="21.75" customHeight="1">
      <c r="B18" s="23"/>
      <c r="C18" s="32" t="str">
        <f>IFERROR(IF(B18="","",VLOOKUP(B18,商品マスタ!$B$8:$K$57,2,FALSE())),"")</f>
        <v/>
      </c>
      <c r="D18" s="32" t="str">
        <f>IFERROR(IF(B18="","",VLOOKUP(B18,商品マスタ!$B$8:$K$57,3,FALSE())),"")</f>
        <v/>
      </c>
      <c r="E18" s="33" t="str">
        <f>IFERROR(IF(B18="","",VLOOKUP(B18,商品マスタ!$B$8:$K$57,5,FALSE())),"")</f>
        <v/>
      </c>
      <c r="F18" s="36" t="str">
        <f>IFERROR(IF(B18="","",VLOOKUP(B18,在庫一覧!$B$11:$L$60,11,FALSE())),"")</f>
        <v/>
      </c>
      <c r="G18" s="27"/>
      <c r="H18" s="35" t="str">
        <f t="shared" si="0"/>
        <v/>
      </c>
      <c r="I18" s="45" t="str">
        <f t="shared" si="1"/>
        <v/>
      </c>
      <c r="J18" s="27"/>
      <c r="K18" s="35" t="str">
        <f t="shared" si="2"/>
        <v/>
      </c>
      <c r="L18" s="45" t="str">
        <f t="shared" si="3"/>
        <v/>
      </c>
      <c r="M18" s="27"/>
      <c r="N18" s="35" t="str">
        <f t="shared" si="4"/>
        <v/>
      </c>
      <c r="O18" s="45" t="str">
        <f t="shared" si="5"/>
        <v/>
      </c>
    </row>
    <row r="19" spans="2:15" ht="21.75" customHeight="1">
      <c r="B19" s="23"/>
      <c r="C19" s="32" t="str">
        <f>IFERROR(IF(B19="","",VLOOKUP(B19,商品マスタ!$B$8:$K$57,2,FALSE())),"")</f>
        <v/>
      </c>
      <c r="D19" s="32" t="str">
        <f>IFERROR(IF(B19="","",VLOOKUP(B19,商品マスタ!$B$8:$K$57,3,FALSE())),"")</f>
        <v/>
      </c>
      <c r="E19" s="33" t="str">
        <f>IFERROR(IF(B19="","",VLOOKUP(B19,商品マスタ!$B$8:$K$57,5,FALSE())),"")</f>
        <v/>
      </c>
      <c r="F19" s="36" t="str">
        <f>IFERROR(IF(B19="","",VLOOKUP(B19,在庫一覧!$B$11:$L$60,11,FALSE())),"")</f>
        <v/>
      </c>
      <c r="G19" s="27"/>
      <c r="H19" s="35" t="str">
        <f t="shared" si="0"/>
        <v/>
      </c>
      <c r="I19" s="45" t="str">
        <f t="shared" si="1"/>
        <v/>
      </c>
      <c r="J19" s="27"/>
      <c r="K19" s="35" t="str">
        <f t="shared" si="2"/>
        <v/>
      </c>
      <c r="L19" s="45" t="str">
        <f t="shared" si="3"/>
        <v/>
      </c>
      <c r="M19" s="27"/>
      <c r="N19" s="35" t="str">
        <f t="shared" si="4"/>
        <v/>
      </c>
      <c r="O19" s="45" t="str">
        <f t="shared" si="5"/>
        <v/>
      </c>
    </row>
    <row r="20" spans="2:15" ht="21.75" customHeight="1">
      <c r="B20" s="23"/>
      <c r="C20" s="32" t="str">
        <f>IFERROR(IF(B20="","",VLOOKUP(B20,商品マスタ!$B$8:$K$57,2,FALSE())),"")</f>
        <v/>
      </c>
      <c r="D20" s="32" t="str">
        <f>IFERROR(IF(B20="","",VLOOKUP(B20,商品マスタ!$B$8:$K$57,3,FALSE())),"")</f>
        <v/>
      </c>
      <c r="E20" s="33" t="str">
        <f>IFERROR(IF(B20="","",VLOOKUP(B20,商品マスタ!$B$8:$K$57,5,FALSE())),"")</f>
        <v/>
      </c>
      <c r="F20" s="36" t="str">
        <f>IFERROR(IF(B20="","",VLOOKUP(B20,在庫一覧!$B$11:$L$60,11,FALSE())),"")</f>
        <v/>
      </c>
      <c r="G20" s="27"/>
      <c r="H20" s="35" t="str">
        <f t="shared" si="0"/>
        <v/>
      </c>
      <c r="I20" s="45" t="str">
        <f t="shared" si="1"/>
        <v/>
      </c>
      <c r="J20" s="27"/>
      <c r="K20" s="35" t="str">
        <f t="shared" si="2"/>
        <v/>
      </c>
      <c r="L20" s="45" t="str">
        <f t="shared" si="3"/>
        <v/>
      </c>
      <c r="M20" s="27"/>
      <c r="N20" s="35" t="str">
        <f t="shared" si="4"/>
        <v/>
      </c>
      <c r="O20" s="45" t="str">
        <f t="shared" si="5"/>
        <v/>
      </c>
    </row>
    <row r="21" spans="2:15" ht="21.75" customHeight="1">
      <c r="B21" s="23"/>
      <c r="C21" s="32" t="str">
        <f>IFERROR(IF(B21="","",VLOOKUP(B21,商品マスタ!$B$8:$K$57,2,FALSE())),"")</f>
        <v/>
      </c>
      <c r="D21" s="32" t="str">
        <f>IFERROR(IF(B21="","",VLOOKUP(B21,商品マスタ!$B$8:$K$57,3,FALSE())),"")</f>
        <v/>
      </c>
      <c r="E21" s="33" t="str">
        <f>IFERROR(IF(B21="","",VLOOKUP(B21,商品マスタ!$B$8:$K$57,5,FALSE())),"")</f>
        <v/>
      </c>
      <c r="F21" s="36" t="str">
        <f>IFERROR(IF(B21="","",VLOOKUP(B21,在庫一覧!$B$11:$L$60,11,FALSE())),"")</f>
        <v/>
      </c>
      <c r="G21" s="27"/>
      <c r="H21" s="35" t="str">
        <f t="shared" si="0"/>
        <v/>
      </c>
      <c r="I21" s="45" t="str">
        <f t="shared" si="1"/>
        <v/>
      </c>
      <c r="J21" s="27"/>
      <c r="K21" s="35" t="str">
        <f t="shared" si="2"/>
        <v/>
      </c>
      <c r="L21" s="45" t="str">
        <f t="shared" si="3"/>
        <v/>
      </c>
      <c r="M21" s="27"/>
      <c r="N21" s="35" t="str">
        <f t="shared" si="4"/>
        <v/>
      </c>
      <c r="O21" s="45" t="str">
        <f t="shared" si="5"/>
        <v/>
      </c>
    </row>
    <row r="22" spans="2:15" ht="21.75" customHeight="1">
      <c r="B22" s="23"/>
      <c r="C22" s="32" t="str">
        <f>IFERROR(IF(B22="","",VLOOKUP(B22,商品マスタ!$B$8:$K$57,2,FALSE())),"")</f>
        <v/>
      </c>
      <c r="D22" s="32" t="str">
        <f>IFERROR(IF(B22="","",VLOOKUP(B22,商品マスタ!$B$8:$K$57,3,FALSE())),"")</f>
        <v/>
      </c>
      <c r="E22" s="33" t="str">
        <f>IFERROR(IF(B22="","",VLOOKUP(B22,商品マスタ!$B$8:$K$57,5,FALSE())),"")</f>
        <v/>
      </c>
      <c r="F22" s="36" t="str">
        <f>IFERROR(IF(B22="","",VLOOKUP(B22,在庫一覧!$B$11:$L$60,11,FALSE())),"")</f>
        <v/>
      </c>
      <c r="G22" s="27"/>
      <c r="H22" s="35" t="str">
        <f t="shared" si="0"/>
        <v/>
      </c>
      <c r="I22" s="45" t="str">
        <f t="shared" si="1"/>
        <v/>
      </c>
      <c r="J22" s="27"/>
      <c r="K22" s="35" t="str">
        <f t="shared" si="2"/>
        <v/>
      </c>
      <c r="L22" s="45" t="str">
        <f t="shared" si="3"/>
        <v/>
      </c>
      <c r="M22" s="27"/>
      <c r="N22" s="35" t="str">
        <f t="shared" si="4"/>
        <v/>
      </c>
      <c r="O22" s="45" t="str">
        <f t="shared" si="5"/>
        <v/>
      </c>
    </row>
    <row r="23" spans="2:15" ht="21.75" customHeight="1">
      <c r="B23" s="23"/>
      <c r="C23" s="32" t="str">
        <f>IFERROR(IF(B23="","",VLOOKUP(B23,商品マスタ!$B$8:$K$57,2,FALSE())),"")</f>
        <v/>
      </c>
      <c r="D23" s="32" t="str">
        <f>IFERROR(IF(B23="","",VLOOKUP(B23,商品マスタ!$B$8:$K$57,3,FALSE())),"")</f>
        <v/>
      </c>
      <c r="E23" s="33" t="str">
        <f>IFERROR(IF(B23="","",VLOOKUP(B23,商品マスタ!$B$8:$K$57,5,FALSE())),"")</f>
        <v/>
      </c>
      <c r="F23" s="36" t="str">
        <f>IFERROR(IF(B23="","",VLOOKUP(B23,在庫一覧!$B$11:$L$60,11,FALSE())),"")</f>
        <v/>
      </c>
      <c r="G23" s="27"/>
      <c r="H23" s="35" t="str">
        <f t="shared" si="0"/>
        <v/>
      </c>
      <c r="I23" s="45" t="str">
        <f t="shared" si="1"/>
        <v/>
      </c>
      <c r="J23" s="27"/>
      <c r="K23" s="35" t="str">
        <f t="shared" si="2"/>
        <v/>
      </c>
      <c r="L23" s="45" t="str">
        <f t="shared" si="3"/>
        <v/>
      </c>
      <c r="M23" s="27"/>
      <c r="N23" s="35" t="str">
        <f t="shared" si="4"/>
        <v/>
      </c>
      <c r="O23" s="45" t="str">
        <f t="shared" si="5"/>
        <v/>
      </c>
    </row>
    <row r="24" spans="2:15" ht="21.75" customHeight="1">
      <c r="B24" s="23"/>
      <c r="C24" s="32" t="str">
        <f>IFERROR(IF(B24="","",VLOOKUP(B24,商品マスタ!$B$8:$K$57,2,FALSE())),"")</f>
        <v/>
      </c>
      <c r="D24" s="32" t="str">
        <f>IFERROR(IF(B24="","",VLOOKUP(B24,商品マスタ!$B$8:$K$57,3,FALSE())),"")</f>
        <v/>
      </c>
      <c r="E24" s="33" t="str">
        <f>IFERROR(IF(B24="","",VLOOKUP(B24,商品マスタ!$B$8:$K$57,5,FALSE())),"")</f>
        <v/>
      </c>
      <c r="F24" s="36" t="str">
        <f>IFERROR(IF(B24="","",VLOOKUP(B24,在庫一覧!$B$11:$L$60,11,FALSE())),"")</f>
        <v/>
      </c>
      <c r="G24" s="27"/>
      <c r="H24" s="35" t="str">
        <f t="shared" si="0"/>
        <v/>
      </c>
      <c r="I24" s="45" t="str">
        <f t="shared" si="1"/>
        <v/>
      </c>
      <c r="J24" s="27"/>
      <c r="K24" s="35" t="str">
        <f t="shared" si="2"/>
        <v/>
      </c>
      <c r="L24" s="45" t="str">
        <f t="shared" si="3"/>
        <v/>
      </c>
      <c r="M24" s="27"/>
      <c r="N24" s="35" t="str">
        <f t="shared" si="4"/>
        <v/>
      </c>
      <c r="O24" s="45" t="str">
        <f t="shared" si="5"/>
        <v/>
      </c>
    </row>
    <row r="25" spans="2:15" ht="21.75" customHeight="1">
      <c r="B25" s="23"/>
      <c r="C25" s="32" t="str">
        <f>IFERROR(IF(B25="","",VLOOKUP(B25,商品マスタ!$B$8:$K$57,2,FALSE())),"")</f>
        <v/>
      </c>
      <c r="D25" s="32" t="str">
        <f>IFERROR(IF(B25="","",VLOOKUP(B25,商品マスタ!$B$8:$K$57,3,FALSE())),"")</f>
        <v/>
      </c>
      <c r="E25" s="33" t="str">
        <f>IFERROR(IF(B25="","",VLOOKUP(B25,商品マスタ!$B$8:$K$57,5,FALSE())),"")</f>
        <v/>
      </c>
      <c r="F25" s="36" t="str">
        <f>IFERROR(IF(B25="","",VLOOKUP(B25,在庫一覧!$B$11:$L$60,11,FALSE())),"")</f>
        <v/>
      </c>
      <c r="G25" s="27"/>
      <c r="H25" s="35" t="str">
        <f t="shared" si="0"/>
        <v/>
      </c>
      <c r="I25" s="45" t="str">
        <f t="shared" si="1"/>
        <v/>
      </c>
      <c r="J25" s="27"/>
      <c r="K25" s="35" t="str">
        <f t="shared" si="2"/>
        <v/>
      </c>
      <c r="L25" s="45" t="str">
        <f t="shared" si="3"/>
        <v/>
      </c>
      <c r="M25" s="27"/>
      <c r="N25" s="35" t="str">
        <f t="shared" si="4"/>
        <v/>
      </c>
      <c r="O25" s="45" t="str">
        <f t="shared" si="5"/>
        <v/>
      </c>
    </row>
    <row r="26" spans="2:15" ht="21.75" customHeight="1">
      <c r="B26" s="23"/>
      <c r="C26" s="32" t="str">
        <f>IFERROR(IF(B26="","",VLOOKUP(B26,商品マスタ!$B$8:$K$57,2,FALSE())),"")</f>
        <v/>
      </c>
      <c r="D26" s="32" t="str">
        <f>IFERROR(IF(B26="","",VLOOKUP(B26,商品マスタ!$B$8:$K$57,3,FALSE())),"")</f>
        <v/>
      </c>
      <c r="E26" s="33" t="str">
        <f>IFERROR(IF(B26="","",VLOOKUP(B26,商品マスタ!$B$8:$K$57,5,FALSE())),"")</f>
        <v/>
      </c>
      <c r="F26" s="36" t="str">
        <f>IFERROR(IF(B26="","",VLOOKUP(B26,在庫一覧!$B$11:$L$60,11,FALSE())),"")</f>
        <v/>
      </c>
      <c r="G26" s="27"/>
      <c r="H26" s="35" t="str">
        <f t="shared" si="0"/>
        <v/>
      </c>
      <c r="I26" s="45" t="str">
        <f t="shared" si="1"/>
        <v/>
      </c>
      <c r="J26" s="27"/>
      <c r="K26" s="35" t="str">
        <f t="shared" si="2"/>
        <v/>
      </c>
      <c r="L26" s="45" t="str">
        <f t="shared" si="3"/>
        <v/>
      </c>
      <c r="M26" s="27"/>
      <c r="N26" s="35" t="str">
        <f t="shared" si="4"/>
        <v/>
      </c>
      <c r="O26" s="45" t="str">
        <f t="shared" si="5"/>
        <v/>
      </c>
    </row>
    <row r="27" spans="2:15" ht="21.75" customHeight="1">
      <c r="B27" s="23"/>
      <c r="C27" s="32" t="str">
        <f>IFERROR(IF(B27="","",VLOOKUP(B27,商品マスタ!$B$8:$K$57,2,FALSE())),"")</f>
        <v/>
      </c>
      <c r="D27" s="32" t="str">
        <f>IFERROR(IF(B27="","",VLOOKUP(B27,商品マスタ!$B$8:$K$57,3,FALSE())),"")</f>
        <v/>
      </c>
      <c r="E27" s="33" t="str">
        <f>IFERROR(IF(B27="","",VLOOKUP(B27,商品マスタ!$B$8:$K$57,5,FALSE())),"")</f>
        <v/>
      </c>
      <c r="F27" s="36" t="str">
        <f>IFERROR(IF(B27="","",VLOOKUP(B27,在庫一覧!$B$11:$L$60,11,FALSE())),"")</f>
        <v/>
      </c>
      <c r="G27" s="27"/>
      <c r="H27" s="35" t="str">
        <f t="shared" si="0"/>
        <v/>
      </c>
      <c r="I27" s="45" t="str">
        <f t="shared" si="1"/>
        <v/>
      </c>
      <c r="J27" s="27"/>
      <c r="K27" s="35" t="str">
        <f t="shared" si="2"/>
        <v/>
      </c>
      <c r="L27" s="45" t="str">
        <f t="shared" si="3"/>
        <v/>
      </c>
      <c r="M27" s="27"/>
      <c r="N27" s="35" t="str">
        <f t="shared" si="4"/>
        <v/>
      </c>
      <c r="O27" s="45" t="str">
        <f t="shared" si="5"/>
        <v/>
      </c>
    </row>
    <row r="28" spans="2:15" ht="21.75" customHeight="1">
      <c r="B28" s="23"/>
      <c r="C28" s="32" t="str">
        <f>IFERROR(IF(B28="","",VLOOKUP(B28,商品マスタ!$B$8:$K$57,2,FALSE())),"")</f>
        <v/>
      </c>
      <c r="D28" s="32" t="str">
        <f>IFERROR(IF(B28="","",VLOOKUP(B28,商品マスタ!$B$8:$K$57,3,FALSE())),"")</f>
        <v/>
      </c>
      <c r="E28" s="33" t="str">
        <f>IFERROR(IF(B28="","",VLOOKUP(B28,商品マスタ!$B$8:$K$57,5,FALSE())),"")</f>
        <v/>
      </c>
      <c r="F28" s="36" t="str">
        <f>IFERROR(IF(B28="","",VLOOKUP(B28,在庫一覧!$B$11:$L$60,11,FALSE())),"")</f>
        <v/>
      </c>
      <c r="G28" s="27"/>
      <c r="H28" s="35" t="str">
        <f t="shared" si="0"/>
        <v/>
      </c>
      <c r="I28" s="45" t="str">
        <f t="shared" si="1"/>
        <v/>
      </c>
      <c r="J28" s="27"/>
      <c r="K28" s="35" t="str">
        <f t="shared" si="2"/>
        <v/>
      </c>
      <c r="L28" s="45" t="str">
        <f t="shared" si="3"/>
        <v/>
      </c>
      <c r="M28" s="27"/>
      <c r="N28" s="35" t="str">
        <f t="shared" si="4"/>
        <v/>
      </c>
      <c r="O28" s="45" t="str">
        <f t="shared" si="5"/>
        <v/>
      </c>
    </row>
    <row r="29" spans="2:15" ht="21.75" customHeight="1">
      <c r="B29" s="23"/>
      <c r="C29" s="32" t="str">
        <f>IFERROR(IF(B29="","",VLOOKUP(B29,商品マスタ!$B$8:$K$57,2,FALSE())),"")</f>
        <v/>
      </c>
      <c r="D29" s="32" t="str">
        <f>IFERROR(IF(B29="","",VLOOKUP(B29,商品マスタ!$B$8:$K$57,3,FALSE())),"")</f>
        <v/>
      </c>
      <c r="E29" s="33" t="str">
        <f>IFERROR(IF(B29="","",VLOOKUP(B29,商品マスタ!$B$8:$K$57,5,FALSE())),"")</f>
        <v/>
      </c>
      <c r="F29" s="36" t="str">
        <f>IFERROR(IF(B29="","",VLOOKUP(B29,在庫一覧!$B$11:$L$60,11,FALSE())),"")</f>
        <v/>
      </c>
      <c r="G29" s="27"/>
      <c r="H29" s="35" t="str">
        <f t="shared" si="0"/>
        <v/>
      </c>
      <c r="I29" s="45" t="str">
        <f t="shared" si="1"/>
        <v/>
      </c>
      <c r="J29" s="27"/>
      <c r="K29" s="35" t="str">
        <f t="shared" si="2"/>
        <v/>
      </c>
      <c r="L29" s="45" t="str">
        <f t="shared" si="3"/>
        <v/>
      </c>
      <c r="M29" s="27"/>
      <c r="N29" s="35" t="str">
        <f t="shared" si="4"/>
        <v/>
      </c>
      <c r="O29" s="45" t="str">
        <f t="shared" si="5"/>
        <v/>
      </c>
    </row>
    <row r="30" spans="2:15" ht="21.75" customHeight="1">
      <c r="B30" s="23"/>
      <c r="C30" s="32" t="str">
        <f>IFERROR(IF(B30="","",VLOOKUP(B30,商品マスタ!$B$8:$K$57,2,FALSE())),"")</f>
        <v/>
      </c>
      <c r="D30" s="32" t="str">
        <f>IFERROR(IF(B30="","",VLOOKUP(B30,商品マスタ!$B$8:$K$57,3,FALSE())),"")</f>
        <v/>
      </c>
      <c r="E30" s="33" t="str">
        <f>IFERROR(IF(B30="","",VLOOKUP(B30,商品マスタ!$B$8:$K$57,5,FALSE())),"")</f>
        <v/>
      </c>
      <c r="F30" s="36" t="str">
        <f>IFERROR(IF(B30="","",VLOOKUP(B30,在庫一覧!$B$11:$L$60,11,FALSE())),"")</f>
        <v/>
      </c>
      <c r="G30" s="27"/>
      <c r="H30" s="35" t="str">
        <f t="shared" si="0"/>
        <v/>
      </c>
      <c r="I30" s="45" t="str">
        <f t="shared" si="1"/>
        <v/>
      </c>
      <c r="J30" s="27"/>
      <c r="K30" s="35" t="str">
        <f t="shared" si="2"/>
        <v/>
      </c>
      <c r="L30" s="45" t="str">
        <f t="shared" si="3"/>
        <v/>
      </c>
      <c r="M30" s="27"/>
      <c r="N30" s="35" t="str">
        <f t="shared" si="4"/>
        <v/>
      </c>
      <c r="O30" s="45" t="str">
        <f t="shared" si="5"/>
        <v/>
      </c>
    </row>
    <row r="31" spans="2:15" ht="21.75" customHeight="1">
      <c r="B31" s="23"/>
      <c r="C31" s="32" t="str">
        <f>IFERROR(IF(B31="","",VLOOKUP(B31,商品マスタ!$B$8:$K$57,2,FALSE())),"")</f>
        <v/>
      </c>
      <c r="D31" s="32" t="str">
        <f>IFERROR(IF(B31="","",VLOOKUP(B31,商品マスタ!$B$8:$K$57,3,FALSE())),"")</f>
        <v/>
      </c>
      <c r="E31" s="33" t="str">
        <f>IFERROR(IF(B31="","",VLOOKUP(B31,商品マスタ!$B$8:$K$57,5,FALSE())),"")</f>
        <v/>
      </c>
      <c r="F31" s="36" t="str">
        <f>IFERROR(IF(B31="","",VLOOKUP(B31,在庫一覧!$B$11:$L$60,11,FALSE())),"")</f>
        <v/>
      </c>
      <c r="G31" s="27"/>
      <c r="H31" s="35" t="str">
        <f t="shared" si="0"/>
        <v/>
      </c>
      <c r="I31" s="45" t="str">
        <f t="shared" si="1"/>
        <v/>
      </c>
      <c r="J31" s="27"/>
      <c r="K31" s="35" t="str">
        <f t="shared" si="2"/>
        <v/>
      </c>
      <c r="L31" s="45" t="str">
        <f t="shared" si="3"/>
        <v/>
      </c>
      <c r="M31" s="27"/>
      <c r="N31" s="35" t="str">
        <f t="shared" si="4"/>
        <v/>
      </c>
      <c r="O31" s="45" t="str">
        <f t="shared" si="5"/>
        <v/>
      </c>
    </row>
    <row r="32" spans="2:15" ht="21.75" customHeight="1">
      <c r="B32" s="23"/>
      <c r="C32" s="32" t="str">
        <f>IFERROR(IF(B32="","",VLOOKUP(B32,商品マスタ!$B$8:$K$57,2,FALSE())),"")</f>
        <v/>
      </c>
      <c r="D32" s="32" t="str">
        <f>IFERROR(IF(B32="","",VLOOKUP(B32,商品マスタ!$B$8:$K$57,3,FALSE())),"")</f>
        <v/>
      </c>
      <c r="E32" s="33" t="str">
        <f>IFERROR(IF(B32="","",VLOOKUP(B32,商品マスタ!$B$8:$K$57,5,FALSE())),"")</f>
        <v/>
      </c>
      <c r="F32" s="36" t="str">
        <f>IFERROR(IF(B32="","",VLOOKUP(B32,在庫一覧!$B$11:$L$60,11,FALSE())),"")</f>
        <v/>
      </c>
      <c r="G32" s="27"/>
      <c r="H32" s="35" t="str">
        <f t="shared" si="0"/>
        <v/>
      </c>
      <c r="I32" s="45" t="str">
        <f t="shared" si="1"/>
        <v/>
      </c>
      <c r="J32" s="27"/>
      <c r="K32" s="35" t="str">
        <f t="shared" si="2"/>
        <v/>
      </c>
      <c r="L32" s="45" t="str">
        <f t="shared" si="3"/>
        <v/>
      </c>
      <c r="M32" s="27"/>
      <c r="N32" s="35" t="str">
        <f t="shared" si="4"/>
        <v/>
      </c>
      <c r="O32" s="45" t="str">
        <f t="shared" si="5"/>
        <v/>
      </c>
    </row>
    <row r="33" spans="2:15" ht="21.75" customHeight="1">
      <c r="B33" s="23"/>
      <c r="C33" s="32" t="str">
        <f>IFERROR(IF(B33="","",VLOOKUP(B33,商品マスタ!$B$8:$K$57,2,FALSE())),"")</f>
        <v/>
      </c>
      <c r="D33" s="32" t="str">
        <f>IFERROR(IF(B33="","",VLOOKUP(B33,商品マスタ!$B$8:$K$57,3,FALSE())),"")</f>
        <v/>
      </c>
      <c r="E33" s="33" t="str">
        <f>IFERROR(IF(B33="","",VLOOKUP(B33,商品マスタ!$B$8:$K$57,5,FALSE())),"")</f>
        <v/>
      </c>
      <c r="F33" s="36" t="str">
        <f>IFERROR(IF(B33="","",VLOOKUP(B33,在庫一覧!$B$11:$L$60,11,FALSE())),"")</f>
        <v/>
      </c>
      <c r="G33" s="27"/>
      <c r="H33" s="35" t="str">
        <f t="shared" si="0"/>
        <v/>
      </c>
      <c r="I33" s="45" t="str">
        <f t="shared" si="1"/>
        <v/>
      </c>
      <c r="J33" s="27"/>
      <c r="K33" s="35" t="str">
        <f t="shared" si="2"/>
        <v/>
      </c>
      <c r="L33" s="45" t="str">
        <f t="shared" si="3"/>
        <v/>
      </c>
      <c r="M33" s="27"/>
      <c r="N33" s="35" t="str">
        <f t="shared" si="4"/>
        <v/>
      </c>
      <c r="O33" s="45" t="str">
        <f t="shared" si="5"/>
        <v/>
      </c>
    </row>
    <row r="34" spans="2:15" ht="21.75" customHeight="1">
      <c r="B34" s="23"/>
      <c r="C34" s="32" t="str">
        <f>IFERROR(IF(B34="","",VLOOKUP(B34,商品マスタ!$B$8:$K$57,2,FALSE())),"")</f>
        <v/>
      </c>
      <c r="D34" s="32" t="str">
        <f>IFERROR(IF(B34="","",VLOOKUP(B34,商品マスタ!$B$8:$K$57,3,FALSE())),"")</f>
        <v/>
      </c>
      <c r="E34" s="33" t="str">
        <f>IFERROR(IF(B34="","",VLOOKUP(B34,商品マスタ!$B$8:$K$57,5,FALSE())),"")</f>
        <v/>
      </c>
      <c r="F34" s="36" t="str">
        <f>IFERROR(IF(B34="","",VLOOKUP(B34,在庫一覧!$B$11:$L$60,11,FALSE())),"")</f>
        <v/>
      </c>
      <c r="G34" s="27"/>
      <c r="H34" s="35" t="str">
        <f t="shared" si="0"/>
        <v/>
      </c>
      <c r="I34" s="45" t="str">
        <f t="shared" si="1"/>
        <v/>
      </c>
      <c r="J34" s="27"/>
      <c r="K34" s="35" t="str">
        <f t="shared" si="2"/>
        <v/>
      </c>
      <c r="L34" s="45" t="str">
        <f t="shared" si="3"/>
        <v/>
      </c>
      <c r="M34" s="27"/>
      <c r="N34" s="35" t="str">
        <f t="shared" si="4"/>
        <v/>
      </c>
      <c r="O34" s="45" t="str">
        <f t="shared" si="5"/>
        <v/>
      </c>
    </row>
    <row r="35" spans="2:15" ht="21.75" customHeight="1">
      <c r="B35" s="23"/>
      <c r="C35" s="32" t="str">
        <f>IFERROR(IF(B35="","",VLOOKUP(B35,商品マスタ!$B$8:$K$57,2,FALSE())),"")</f>
        <v/>
      </c>
      <c r="D35" s="32" t="str">
        <f>IFERROR(IF(B35="","",VLOOKUP(B35,商品マスタ!$B$8:$K$57,3,FALSE())),"")</f>
        <v/>
      </c>
      <c r="E35" s="33" t="str">
        <f>IFERROR(IF(B35="","",VLOOKUP(B35,商品マスタ!$B$8:$K$57,5,FALSE())),"")</f>
        <v/>
      </c>
      <c r="F35" s="36" t="str">
        <f>IFERROR(IF(B35="","",VLOOKUP(B35,在庫一覧!$B$11:$L$60,11,FALSE())),"")</f>
        <v/>
      </c>
      <c r="G35" s="27"/>
      <c r="H35" s="35" t="str">
        <f t="shared" si="0"/>
        <v/>
      </c>
      <c r="I35" s="45" t="str">
        <f t="shared" si="1"/>
        <v/>
      </c>
      <c r="J35" s="27"/>
      <c r="K35" s="35" t="str">
        <f t="shared" si="2"/>
        <v/>
      </c>
      <c r="L35" s="45" t="str">
        <f t="shared" si="3"/>
        <v/>
      </c>
      <c r="M35" s="27"/>
      <c r="N35" s="35" t="str">
        <f t="shared" si="4"/>
        <v/>
      </c>
      <c r="O35" s="45" t="str">
        <f t="shared" si="5"/>
        <v/>
      </c>
    </row>
    <row r="36" spans="2:15" ht="21.75" customHeight="1">
      <c r="B36" s="23"/>
      <c r="C36" s="32" t="str">
        <f>IFERROR(IF(B36="","",VLOOKUP(B36,商品マスタ!$B$8:$K$57,2,FALSE())),"")</f>
        <v/>
      </c>
      <c r="D36" s="32" t="str">
        <f>IFERROR(IF(B36="","",VLOOKUP(B36,商品マスタ!$B$8:$K$57,3,FALSE())),"")</f>
        <v/>
      </c>
      <c r="E36" s="33" t="str">
        <f>IFERROR(IF(B36="","",VLOOKUP(B36,商品マスタ!$B$8:$K$57,5,FALSE())),"")</f>
        <v/>
      </c>
      <c r="F36" s="36" t="str">
        <f>IFERROR(IF(B36="","",VLOOKUP(B36,在庫一覧!$B$11:$L$60,11,FALSE())),"")</f>
        <v/>
      </c>
      <c r="G36" s="27"/>
      <c r="H36" s="35" t="str">
        <f t="shared" si="0"/>
        <v/>
      </c>
      <c r="I36" s="45" t="str">
        <f t="shared" si="1"/>
        <v/>
      </c>
      <c r="J36" s="27"/>
      <c r="K36" s="35" t="str">
        <f t="shared" si="2"/>
        <v/>
      </c>
      <c r="L36" s="45" t="str">
        <f t="shared" si="3"/>
        <v/>
      </c>
      <c r="M36" s="27"/>
      <c r="N36" s="35" t="str">
        <f t="shared" si="4"/>
        <v/>
      </c>
      <c r="O36" s="45" t="str">
        <f t="shared" si="5"/>
        <v/>
      </c>
    </row>
    <row r="37" spans="2:15" ht="21.75" customHeight="1">
      <c r="B37" s="23"/>
      <c r="C37" s="32" t="str">
        <f>IFERROR(IF(B37="","",VLOOKUP(B37,商品マスタ!$B$8:$K$57,2,FALSE())),"")</f>
        <v/>
      </c>
      <c r="D37" s="32" t="str">
        <f>IFERROR(IF(B37="","",VLOOKUP(B37,商品マスタ!$B$8:$K$57,3,FALSE())),"")</f>
        <v/>
      </c>
      <c r="E37" s="33" t="str">
        <f>IFERROR(IF(B37="","",VLOOKUP(B37,商品マスタ!$B$8:$K$57,5,FALSE())),"")</f>
        <v/>
      </c>
      <c r="F37" s="36" t="str">
        <f>IFERROR(IF(B37="","",VLOOKUP(B37,在庫一覧!$B$11:$L$60,11,FALSE())),"")</f>
        <v/>
      </c>
      <c r="G37" s="27"/>
      <c r="H37" s="35" t="str">
        <f t="shared" si="0"/>
        <v/>
      </c>
      <c r="I37" s="45" t="str">
        <f t="shared" si="1"/>
        <v/>
      </c>
      <c r="J37" s="27"/>
      <c r="K37" s="35" t="str">
        <f t="shared" si="2"/>
        <v/>
      </c>
      <c r="L37" s="45" t="str">
        <f t="shared" si="3"/>
        <v/>
      </c>
      <c r="M37" s="27"/>
      <c r="N37" s="35" t="str">
        <f t="shared" si="4"/>
        <v/>
      </c>
      <c r="O37" s="45" t="str">
        <f t="shared" si="5"/>
        <v/>
      </c>
    </row>
    <row r="38" spans="2:15" ht="21.75" customHeight="1">
      <c r="B38" s="23"/>
      <c r="C38" s="32" t="str">
        <f>IFERROR(IF(B38="","",VLOOKUP(B38,商品マスタ!$B$8:$K$57,2,FALSE())),"")</f>
        <v/>
      </c>
      <c r="D38" s="32" t="str">
        <f>IFERROR(IF(B38="","",VLOOKUP(B38,商品マスタ!$B$8:$K$57,3,FALSE())),"")</f>
        <v/>
      </c>
      <c r="E38" s="33" t="str">
        <f>IFERROR(IF(B38="","",VLOOKUP(B38,商品マスタ!$B$8:$K$57,5,FALSE())),"")</f>
        <v/>
      </c>
      <c r="F38" s="36" t="str">
        <f>IFERROR(IF(B38="","",VLOOKUP(B38,在庫一覧!$B$11:$L$60,11,FALSE())),"")</f>
        <v/>
      </c>
      <c r="G38" s="27"/>
      <c r="H38" s="35" t="str">
        <f t="shared" si="0"/>
        <v/>
      </c>
      <c r="I38" s="45" t="str">
        <f t="shared" si="1"/>
        <v/>
      </c>
      <c r="J38" s="27"/>
      <c r="K38" s="35" t="str">
        <f t="shared" si="2"/>
        <v/>
      </c>
      <c r="L38" s="45" t="str">
        <f t="shared" si="3"/>
        <v/>
      </c>
      <c r="M38" s="27"/>
      <c r="N38" s="35" t="str">
        <f t="shared" si="4"/>
        <v/>
      </c>
      <c r="O38" s="45" t="str">
        <f t="shared" si="5"/>
        <v/>
      </c>
    </row>
    <row r="39" spans="2:15" ht="21.75" customHeight="1">
      <c r="B39" s="23"/>
      <c r="C39" s="32" t="str">
        <f>IFERROR(IF(B39="","",VLOOKUP(B39,商品マスタ!$B$8:$K$57,2,FALSE())),"")</f>
        <v/>
      </c>
      <c r="D39" s="32" t="str">
        <f>IFERROR(IF(B39="","",VLOOKUP(B39,商品マスタ!$B$8:$K$57,3,FALSE())),"")</f>
        <v/>
      </c>
      <c r="E39" s="33" t="str">
        <f>IFERROR(IF(B39="","",VLOOKUP(B39,商品マスタ!$B$8:$K$57,5,FALSE())),"")</f>
        <v/>
      </c>
      <c r="F39" s="36" t="str">
        <f>IFERROR(IF(B39="","",VLOOKUP(B39,在庫一覧!$B$11:$L$60,11,FALSE())),"")</f>
        <v/>
      </c>
      <c r="G39" s="27"/>
      <c r="H39" s="35" t="str">
        <f t="shared" si="0"/>
        <v/>
      </c>
      <c r="I39" s="45" t="str">
        <f t="shared" si="1"/>
        <v/>
      </c>
      <c r="J39" s="27"/>
      <c r="K39" s="35" t="str">
        <f t="shared" si="2"/>
        <v/>
      </c>
      <c r="L39" s="45" t="str">
        <f t="shared" si="3"/>
        <v/>
      </c>
      <c r="M39" s="27"/>
      <c r="N39" s="35" t="str">
        <f t="shared" si="4"/>
        <v/>
      </c>
      <c r="O39" s="45" t="str">
        <f t="shared" si="5"/>
        <v/>
      </c>
    </row>
    <row r="41" spans="2:15">
      <c r="B41" s="5" t="s">
        <v>109</v>
      </c>
      <c r="C41" s="5"/>
      <c r="D41" s="5"/>
      <c r="E41" s="5"/>
      <c r="F41" s="5"/>
      <c r="G41" s="5"/>
      <c r="H41" s="5"/>
      <c r="I41" s="5"/>
      <c r="J41" s="5"/>
      <c r="K41" s="5"/>
      <c r="L41" s="5"/>
      <c r="M41" s="5"/>
      <c r="N41" s="5"/>
      <c r="O41" s="5"/>
    </row>
  </sheetData>
  <mergeCells count="15">
    <mergeCell ref="G8:I8"/>
    <mergeCell ref="J8:L8"/>
    <mergeCell ref="M8:O8"/>
    <mergeCell ref="B41:O41"/>
    <mergeCell ref="B8:B9"/>
    <mergeCell ref="C8:C9"/>
    <mergeCell ref="D8:D9"/>
    <mergeCell ref="E8:E9"/>
    <mergeCell ref="F8:F9"/>
    <mergeCell ref="B2:F2"/>
    <mergeCell ref="B5:O5"/>
    <mergeCell ref="B7:F7"/>
    <mergeCell ref="G7:I7"/>
    <mergeCell ref="J7:L7"/>
    <mergeCell ref="M7:O7"/>
  </mergeCells>
  <phoneticPr fontId="32"/>
  <conditionalFormatting sqref="I10:I39">
    <cfRule type="cellIs" dxfId="8" priority="2" operator="greaterThan">
      <formula>0.05</formula>
    </cfRule>
    <cfRule type="cellIs" dxfId="7" priority="3" operator="lessThan">
      <formula>-0.05</formula>
    </cfRule>
    <cfRule type="cellIs" dxfId="6" priority="4" operator="between">
      <formula>-0.01</formula>
      <formula>0.01</formula>
    </cfRule>
  </conditionalFormatting>
  <conditionalFormatting sqref="L10:L39">
    <cfRule type="cellIs" dxfId="5" priority="5" operator="greaterThan">
      <formula>0.05</formula>
    </cfRule>
    <cfRule type="cellIs" dxfId="4" priority="6" operator="lessThan">
      <formula>-0.05</formula>
    </cfRule>
    <cfRule type="cellIs" dxfId="3" priority="7" operator="between">
      <formula>-0.01</formula>
      <formula>0.01</formula>
    </cfRule>
  </conditionalFormatting>
  <conditionalFormatting sqref="O10:O39">
    <cfRule type="cellIs" dxfId="2" priority="8" operator="greaterThan">
      <formula>0.05</formula>
    </cfRule>
    <cfRule type="cellIs" dxfId="1" priority="9" operator="lessThan">
      <formula>-0.05</formula>
    </cfRule>
    <cfRule type="cellIs" dxfId="0" priority="10" operator="between">
      <formula>-0.01</formula>
      <formula>0.01</formula>
    </cfRule>
  </conditionalFormatting>
  <pageMargins left="0.3" right="0.3" top="0.4" bottom="0.4"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G41"/>
  <sheetViews>
    <sheetView showGridLines="0" topLeftCell="A21" zoomScaleNormal="100" workbookViewId="0"/>
  </sheetViews>
  <sheetFormatPr defaultColWidth="8.7109375" defaultRowHeight="15"/>
  <cols>
    <col min="1" max="1" width="2" customWidth="1"/>
    <col min="2" max="2" width="26" customWidth="1"/>
    <col min="3" max="3" width="12" customWidth="1"/>
    <col min="4" max="6" width="14" customWidth="1"/>
    <col min="7" max="7" width="22" customWidth="1"/>
    <col min="8" max="8" width="4" customWidth="1"/>
  </cols>
  <sheetData>
    <row r="2" spans="2:7" ht="31.5" customHeight="1">
      <c r="B2" s="14" t="s">
        <v>153</v>
      </c>
      <c r="C2" s="14"/>
      <c r="D2" s="14"/>
      <c r="E2" s="14"/>
      <c r="G2" s="21" t="s">
        <v>97</v>
      </c>
    </row>
    <row r="3" spans="2:7" ht="3.75" customHeight="1">
      <c r="B3" s="16"/>
      <c r="C3" s="16"/>
      <c r="D3" s="16"/>
      <c r="E3" s="16"/>
      <c r="F3" s="16"/>
      <c r="G3" s="16"/>
    </row>
    <row r="4" spans="2:7" ht="6" customHeight="1"/>
    <row r="5" spans="2:7" ht="21.75" customHeight="1">
      <c r="B5" s="6" t="s">
        <v>154</v>
      </c>
      <c r="C5" s="6"/>
      <c r="D5" s="6"/>
      <c r="E5" s="6"/>
      <c r="F5" s="6"/>
      <c r="G5" s="6"/>
    </row>
    <row r="6" spans="2:7" ht="6" customHeight="1"/>
    <row r="7" spans="2:7" ht="31.5" customHeight="1">
      <c r="B7" s="22" t="s">
        <v>155</v>
      </c>
      <c r="C7" s="22" t="s">
        <v>156</v>
      </c>
      <c r="D7" s="22" t="s">
        <v>157</v>
      </c>
      <c r="E7" s="22" t="s">
        <v>158</v>
      </c>
      <c r="F7" s="22" t="s">
        <v>159</v>
      </c>
      <c r="G7" s="22" t="s">
        <v>108</v>
      </c>
    </row>
    <row r="8" spans="2:7" ht="24" customHeight="1">
      <c r="B8" s="24"/>
      <c r="C8" s="25" t="str">
        <f>IF(B8="","",COUNTIFS(入出庫履歴!$D$8:$D$107,"出庫",入出庫履歴!$L$8:$L$107,B8))</f>
        <v/>
      </c>
      <c r="D8" s="27" t="str">
        <f>IF(B8="","",SUMIFS(入出庫履歴!$G$8:$G$107,入出庫履歴!$D$8:$D$107,"出庫",入出庫履歴!$L$8:$L$107,B8))</f>
        <v/>
      </c>
      <c r="E8" s="37" t="str">
        <f>IF(B8="","",SUMIFS(入出庫履歴!$J$8:$J$107,入出庫履歴!$D$8:$D$107,"出庫",入出庫履歴!$L$8:$L$107,B8))</f>
        <v/>
      </c>
      <c r="F8" s="25"/>
      <c r="G8" s="24"/>
    </row>
    <row r="9" spans="2:7" ht="24" customHeight="1">
      <c r="B9" s="24"/>
      <c r="C9" s="25" t="str">
        <f>IF(B9="","",COUNTIFS(入出庫履歴!$D$8:$D$107,"出庫",入出庫履歴!$L$8:$L$107,B9))</f>
        <v/>
      </c>
      <c r="D9" s="27" t="str">
        <f>IF(B9="","",SUMIFS(入出庫履歴!$G$8:$G$107,入出庫履歴!$D$8:$D$107,"出庫",入出庫履歴!$L$8:$L$107,B9))</f>
        <v/>
      </c>
      <c r="E9" s="37" t="str">
        <f>IF(B9="","",SUMIFS(入出庫履歴!$J$8:$J$107,入出庫履歴!$D$8:$D$107,"出庫",入出庫履歴!$L$8:$L$107,B9))</f>
        <v/>
      </c>
      <c r="F9" s="25"/>
      <c r="G9" s="24"/>
    </row>
    <row r="10" spans="2:7" ht="24" customHeight="1">
      <c r="B10" s="24"/>
      <c r="C10" s="25" t="str">
        <f>IF(B10="","",COUNTIFS(入出庫履歴!$D$8:$D$107,"出庫",入出庫履歴!$L$8:$L$107,B10))</f>
        <v/>
      </c>
      <c r="D10" s="27" t="str">
        <f>IF(B10="","",SUMIFS(入出庫履歴!$G$8:$G$107,入出庫履歴!$D$8:$D$107,"出庫",入出庫履歴!$L$8:$L$107,B10))</f>
        <v/>
      </c>
      <c r="E10" s="37" t="str">
        <f>IF(B10="","",SUMIFS(入出庫履歴!$J$8:$J$107,入出庫履歴!$D$8:$D$107,"出庫",入出庫履歴!$L$8:$L$107,B10))</f>
        <v/>
      </c>
      <c r="F10" s="25"/>
      <c r="G10" s="24"/>
    </row>
    <row r="11" spans="2:7" ht="24" customHeight="1">
      <c r="B11" s="24"/>
      <c r="C11" s="25" t="str">
        <f>IF(B11="","",COUNTIFS(入出庫履歴!$D$8:$D$107,"出庫",入出庫履歴!$L$8:$L$107,B11))</f>
        <v/>
      </c>
      <c r="D11" s="27" t="str">
        <f>IF(B11="","",SUMIFS(入出庫履歴!$G$8:$G$107,入出庫履歴!$D$8:$D$107,"出庫",入出庫履歴!$L$8:$L$107,B11))</f>
        <v/>
      </c>
      <c r="E11" s="37" t="str">
        <f>IF(B11="","",SUMIFS(入出庫履歴!$J$8:$J$107,入出庫履歴!$D$8:$D$107,"出庫",入出庫履歴!$L$8:$L$107,B11))</f>
        <v/>
      </c>
      <c r="F11" s="25"/>
      <c r="G11" s="24"/>
    </row>
    <row r="12" spans="2:7" ht="24" customHeight="1">
      <c r="B12" s="24"/>
      <c r="C12" s="25" t="str">
        <f>IF(B12="","",COUNTIFS(入出庫履歴!$D$8:$D$107,"出庫",入出庫履歴!$L$8:$L$107,B12))</f>
        <v/>
      </c>
      <c r="D12" s="27" t="str">
        <f>IF(B12="","",SUMIFS(入出庫履歴!$G$8:$G$107,入出庫履歴!$D$8:$D$107,"出庫",入出庫履歴!$L$8:$L$107,B12))</f>
        <v/>
      </c>
      <c r="E12" s="37" t="str">
        <f>IF(B12="","",SUMIFS(入出庫履歴!$J$8:$J$107,入出庫履歴!$D$8:$D$107,"出庫",入出庫履歴!$L$8:$L$107,B12))</f>
        <v/>
      </c>
      <c r="F12" s="25"/>
      <c r="G12" s="24"/>
    </row>
    <row r="13" spans="2:7" ht="24" customHeight="1">
      <c r="B13" s="24"/>
      <c r="C13" s="25" t="str">
        <f>IF(B13="","",COUNTIFS(入出庫履歴!$D$8:$D$107,"出庫",入出庫履歴!$L$8:$L$107,B13))</f>
        <v/>
      </c>
      <c r="D13" s="27" t="str">
        <f>IF(B13="","",SUMIFS(入出庫履歴!$G$8:$G$107,入出庫履歴!$D$8:$D$107,"出庫",入出庫履歴!$L$8:$L$107,B13))</f>
        <v/>
      </c>
      <c r="E13" s="37" t="str">
        <f>IF(B13="","",SUMIFS(入出庫履歴!$J$8:$J$107,入出庫履歴!$D$8:$D$107,"出庫",入出庫履歴!$L$8:$L$107,B13))</f>
        <v/>
      </c>
      <c r="F13" s="25"/>
      <c r="G13" s="24"/>
    </row>
    <row r="14" spans="2:7" ht="24" customHeight="1">
      <c r="B14" s="24"/>
      <c r="C14" s="25" t="str">
        <f>IF(B14="","",COUNTIFS(入出庫履歴!$D$8:$D$107,"出庫",入出庫履歴!$L$8:$L$107,B14))</f>
        <v/>
      </c>
      <c r="D14" s="27" t="str">
        <f>IF(B14="","",SUMIFS(入出庫履歴!$G$8:$G$107,入出庫履歴!$D$8:$D$107,"出庫",入出庫履歴!$L$8:$L$107,B14))</f>
        <v/>
      </c>
      <c r="E14" s="37" t="str">
        <f>IF(B14="","",SUMIFS(入出庫履歴!$J$8:$J$107,入出庫履歴!$D$8:$D$107,"出庫",入出庫履歴!$L$8:$L$107,B14))</f>
        <v/>
      </c>
      <c r="F14" s="25"/>
      <c r="G14" s="24"/>
    </row>
    <row r="15" spans="2:7" ht="24" customHeight="1">
      <c r="B15" s="24"/>
      <c r="C15" s="25" t="str">
        <f>IF(B15="","",COUNTIFS(入出庫履歴!$D$8:$D$107,"出庫",入出庫履歴!$L$8:$L$107,B15))</f>
        <v/>
      </c>
      <c r="D15" s="27" t="str">
        <f>IF(B15="","",SUMIFS(入出庫履歴!$G$8:$G$107,入出庫履歴!$D$8:$D$107,"出庫",入出庫履歴!$L$8:$L$107,B15))</f>
        <v/>
      </c>
      <c r="E15" s="37" t="str">
        <f>IF(B15="","",SUMIFS(入出庫履歴!$J$8:$J$107,入出庫履歴!$D$8:$D$107,"出庫",入出庫履歴!$L$8:$L$107,B15))</f>
        <v/>
      </c>
      <c r="F15" s="25"/>
      <c r="G15" s="24"/>
    </row>
    <row r="16" spans="2:7" ht="24" customHeight="1">
      <c r="B16" s="24"/>
      <c r="C16" s="25" t="str">
        <f>IF(B16="","",COUNTIFS(入出庫履歴!$D$8:$D$107,"出庫",入出庫履歴!$L$8:$L$107,B16))</f>
        <v/>
      </c>
      <c r="D16" s="27" t="str">
        <f>IF(B16="","",SUMIFS(入出庫履歴!$G$8:$G$107,入出庫履歴!$D$8:$D$107,"出庫",入出庫履歴!$L$8:$L$107,B16))</f>
        <v/>
      </c>
      <c r="E16" s="37" t="str">
        <f>IF(B16="","",SUMIFS(入出庫履歴!$J$8:$J$107,入出庫履歴!$D$8:$D$107,"出庫",入出庫履歴!$L$8:$L$107,B16))</f>
        <v/>
      </c>
      <c r="F16" s="25"/>
      <c r="G16" s="24"/>
    </row>
    <row r="17" spans="2:7" ht="24" customHeight="1">
      <c r="B17" s="24"/>
      <c r="C17" s="25" t="str">
        <f>IF(B17="","",COUNTIFS(入出庫履歴!$D$8:$D$107,"出庫",入出庫履歴!$L$8:$L$107,B17))</f>
        <v/>
      </c>
      <c r="D17" s="27" t="str">
        <f>IF(B17="","",SUMIFS(入出庫履歴!$G$8:$G$107,入出庫履歴!$D$8:$D$107,"出庫",入出庫履歴!$L$8:$L$107,B17))</f>
        <v/>
      </c>
      <c r="E17" s="37" t="str">
        <f>IF(B17="","",SUMIFS(入出庫履歴!$J$8:$J$107,入出庫履歴!$D$8:$D$107,"出庫",入出庫履歴!$L$8:$L$107,B17))</f>
        <v/>
      </c>
      <c r="F17" s="25"/>
      <c r="G17" s="24"/>
    </row>
    <row r="18" spans="2:7" ht="24" customHeight="1">
      <c r="B18" s="24"/>
      <c r="C18" s="25" t="str">
        <f>IF(B18="","",COUNTIFS(入出庫履歴!$D$8:$D$107,"出庫",入出庫履歴!$L$8:$L$107,B18))</f>
        <v/>
      </c>
      <c r="D18" s="27" t="str">
        <f>IF(B18="","",SUMIFS(入出庫履歴!$G$8:$G$107,入出庫履歴!$D$8:$D$107,"出庫",入出庫履歴!$L$8:$L$107,B18))</f>
        <v/>
      </c>
      <c r="E18" s="37" t="str">
        <f>IF(B18="","",SUMIFS(入出庫履歴!$J$8:$J$107,入出庫履歴!$D$8:$D$107,"出庫",入出庫履歴!$L$8:$L$107,B18))</f>
        <v/>
      </c>
      <c r="F18" s="25"/>
      <c r="G18" s="24"/>
    </row>
    <row r="19" spans="2:7" ht="24" customHeight="1">
      <c r="B19" s="24"/>
      <c r="C19" s="25" t="str">
        <f>IF(B19="","",COUNTIFS(入出庫履歴!$D$8:$D$107,"出庫",入出庫履歴!$L$8:$L$107,B19))</f>
        <v/>
      </c>
      <c r="D19" s="27" t="str">
        <f>IF(B19="","",SUMIFS(入出庫履歴!$G$8:$G$107,入出庫履歴!$D$8:$D$107,"出庫",入出庫履歴!$L$8:$L$107,B19))</f>
        <v/>
      </c>
      <c r="E19" s="37" t="str">
        <f>IF(B19="","",SUMIFS(入出庫履歴!$J$8:$J$107,入出庫履歴!$D$8:$D$107,"出庫",入出庫履歴!$L$8:$L$107,B19))</f>
        <v/>
      </c>
      <c r="F19" s="25"/>
      <c r="G19" s="24"/>
    </row>
    <row r="20" spans="2:7" ht="24" customHeight="1">
      <c r="B20" s="24"/>
      <c r="C20" s="25" t="str">
        <f>IF(B20="","",COUNTIFS(入出庫履歴!$D$8:$D$107,"出庫",入出庫履歴!$L$8:$L$107,B20))</f>
        <v/>
      </c>
      <c r="D20" s="27" t="str">
        <f>IF(B20="","",SUMIFS(入出庫履歴!$G$8:$G$107,入出庫履歴!$D$8:$D$107,"出庫",入出庫履歴!$L$8:$L$107,B20))</f>
        <v/>
      </c>
      <c r="E20" s="37" t="str">
        <f>IF(B20="","",SUMIFS(入出庫履歴!$J$8:$J$107,入出庫履歴!$D$8:$D$107,"出庫",入出庫履歴!$L$8:$L$107,B20))</f>
        <v/>
      </c>
      <c r="F20" s="25"/>
      <c r="G20" s="24"/>
    </row>
    <row r="21" spans="2:7" ht="24" customHeight="1">
      <c r="B21" s="24"/>
      <c r="C21" s="25" t="str">
        <f>IF(B21="","",COUNTIFS(入出庫履歴!$D$8:$D$107,"出庫",入出庫履歴!$L$8:$L$107,B21))</f>
        <v/>
      </c>
      <c r="D21" s="27" t="str">
        <f>IF(B21="","",SUMIFS(入出庫履歴!$G$8:$G$107,入出庫履歴!$D$8:$D$107,"出庫",入出庫履歴!$L$8:$L$107,B21))</f>
        <v/>
      </c>
      <c r="E21" s="37" t="str">
        <f>IF(B21="","",SUMIFS(入出庫履歴!$J$8:$J$107,入出庫履歴!$D$8:$D$107,"出庫",入出庫履歴!$L$8:$L$107,B21))</f>
        <v/>
      </c>
      <c r="F21" s="25"/>
      <c r="G21" s="24"/>
    </row>
    <row r="22" spans="2:7" ht="24" customHeight="1">
      <c r="B22" s="24"/>
      <c r="C22" s="25" t="str">
        <f>IF(B22="","",COUNTIFS(入出庫履歴!$D$8:$D$107,"出庫",入出庫履歴!$L$8:$L$107,B22))</f>
        <v/>
      </c>
      <c r="D22" s="27" t="str">
        <f>IF(B22="","",SUMIFS(入出庫履歴!$G$8:$G$107,入出庫履歴!$D$8:$D$107,"出庫",入出庫履歴!$L$8:$L$107,B22))</f>
        <v/>
      </c>
      <c r="E22" s="37" t="str">
        <f>IF(B22="","",SUMIFS(入出庫履歴!$J$8:$J$107,入出庫履歴!$D$8:$D$107,"出庫",入出庫履歴!$L$8:$L$107,B22))</f>
        <v/>
      </c>
      <c r="F22" s="25"/>
      <c r="G22" s="24"/>
    </row>
    <row r="23" spans="2:7" ht="24" customHeight="1">
      <c r="B23" s="24"/>
      <c r="C23" s="25" t="str">
        <f>IF(B23="","",COUNTIFS(入出庫履歴!$D$8:$D$107,"出庫",入出庫履歴!$L$8:$L$107,B23))</f>
        <v/>
      </c>
      <c r="D23" s="27" t="str">
        <f>IF(B23="","",SUMIFS(入出庫履歴!$G$8:$G$107,入出庫履歴!$D$8:$D$107,"出庫",入出庫履歴!$L$8:$L$107,B23))</f>
        <v/>
      </c>
      <c r="E23" s="37" t="str">
        <f>IF(B23="","",SUMIFS(入出庫履歴!$J$8:$J$107,入出庫履歴!$D$8:$D$107,"出庫",入出庫履歴!$L$8:$L$107,B23))</f>
        <v/>
      </c>
      <c r="F23" s="25"/>
      <c r="G23" s="24"/>
    </row>
    <row r="24" spans="2:7" ht="24" customHeight="1">
      <c r="B24" s="24"/>
      <c r="C24" s="25" t="str">
        <f>IF(B24="","",COUNTIFS(入出庫履歴!$D$8:$D$107,"出庫",入出庫履歴!$L$8:$L$107,B24))</f>
        <v/>
      </c>
      <c r="D24" s="27" t="str">
        <f>IF(B24="","",SUMIFS(入出庫履歴!$G$8:$G$107,入出庫履歴!$D$8:$D$107,"出庫",入出庫履歴!$L$8:$L$107,B24))</f>
        <v/>
      </c>
      <c r="E24" s="37" t="str">
        <f>IF(B24="","",SUMIFS(入出庫履歴!$J$8:$J$107,入出庫履歴!$D$8:$D$107,"出庫",入出庫履歴!$L$8:$L$107,B24))</f>
        <v/>
      </c>
      <c r="F24" s="25"/>
      <c r="G24" s="24"/>
    </row>
    <row r="25" spans="2:7" ht="24" customHeight="1">
      <c r="B25" s="24"/>
      <c r="C25" s="25" t="str">
        <f>IF(B25="","",COUNTIFS(入出庫履歴!$D$8:$D$107,"出庫",入出庫履歴!$L$8:$L$107,B25))</f>
        <v/>
      </c>
      <c r="D25" s="27" t="str">
        <f>IF(B25="","",SUMIFS(入出庫履歴!$G$8:$G$107,入出庫履歴!$D$8:$D$107,"出庫",入出庫履歴!$L$8:$L$107,B25))</f>
        <v/>
      </c>
      <c r="E25" s="37" t="str">
        <f>IF(B25="","",SUMIFS(入出庫履歴!$J$8:$J$107,入出庫履歴!$D$8:$D$107,"出庫",入出庫履歴!$L$8:$L$107,B25))</f>
        <v/>
      </c>
      <c r="F25" s="25"/>
      <c r="G25" s="24"/>
    </row>
    <row r="26" spans="2:7" ht="24" customHeight="1">
      <c r="B26" s="24"/>
      <c r="C26" s="25" t="str">
        <f>IF(B26="","",COUNTIFS(入出庫履歴!$D$8:$D$107,"出庫",入出庫履歴!$L$8:$L$107,B26))</f>
        <v/>
      </c>
      <c r="D26" s="27" t="str">
        <f>IF(B26="","",SUMIFS(入出庫履歴!$G$8:$G$107,入出庫履歴!$D$8:$D$107,"出庫",入出庫履歴!$L$8:$L$107,B26))</f>
        <v/>
      </c>
      <c r="E26" s="37" t="str">
        <f>IF(B26="","",SUMIFS(入出庫履歴!$J$8:$J$107,入出庫履歴!$D$8:$D$107,"出庫",入出庫履歴!$L$8:$L$107,B26))</f>
        <v/>
      </c>
      <c r="F26" s="25"/>
      <c r="G26" s="24"/>
    </row>
    <row r="27" spans="2:7" ht="24" customHeight="1">
      <c r="B27" s="24"/>
      <c r="C27" s="25" t="str">
        <f>IF(B27="","",COUNTIFS(入出庫履歴!$D$8:$D$107,"出庫",入出庫履歴!$L$8:$L$107,B27))</f>
        <v/>
      </c>
      <c r="D27" s="27" t="str">
        <f>IF(B27="","",SUMIFS(入出庫履歴!$G$8:$G$107,入出庫履歴!$D$8:$D$107,"出庫",入出庫履歴!$L$8:$L$107,B27))</f>
        <v/>
      </c>
      <c r="E27" s="37" t="str">
        <f>IF(B27="","",SUMIFS(入出庫履歴!$J$8:$J$107,入出庫履歴!$D$8:$D$107,"出庫",入出庫履歴!$L$8:$L$107,B27))</f>
        <v/>
      </c>
      <c r="F27" s="25"/>
      <c r="G27" s="24"/>
    </row>
    <row r="28" spans="2:7" ht="24" customHeight="1">
      <c r="B28" s="24"/>
      <c r="C28" s="25" t="str">
        <f>IF(B28="","",COUNTIFS(入出庫履歴!$D$8:$D$107,"出庫",入出庫履歴!$L$8:$L$107,B28))</f>
        <v/>
      </c>
      <c r="D28" s="27" t="str">
        <f>IF(B28="","",SUMIFS(入出庫履歴!$G$8:$G$107,入出庫履歴!$D$8:$D$107,"出庫",入出庫履歴!$L$8:$L$107,B28))</f>
        <v/>
      </c>
      <c r="E28" s="37" t="str">
        <f>IF(B28="","",SUMIFS(入出庫履歴!$J$8:$J$107,入出庫履歴!$D$8:$D$107,"出庫",入出庫履歴!$L$8:$L$107,B28))</f>
        <v/>
      </c>
      <c r="F28" s="25"/>
      <c r="G28" s="24"/>
    </row>
    <row r="29" spans="2:7" ht="24" customHeight="1">
      <c r="B29" s="24"/>
      <c r="C29" s="25" t="str">
        <f>IF(B29="","",COUNTIFS(入出庫履歴!$D$8:$D$107,"出庫",入出庫履歴!$L$8:$L$107,B29))</f>
        <v/>
      </c>
      <c r="D29" s="27" t="str">
        <f>IF(B29="","",SUMIFS(入出庫履歴!$G$8:$G$107,入出庫履歴!$D$8:$D$107,"出庫",入出庫履歴!$L$8:$L$107,B29))</f>
        <v/>
      </c>
      <c r="E29" s="37" t="str">
        <f>IF(B29="","",SUMIFS(入出庫履歴!$J$8:$J$107,入出庫履歴!$D$8:$D$107,"出庫",入出庫履歴!$L$8:$L$107,B29))</f>
        <v/>
      </c>
      <c r="F29" s="25"/>
      <c r="G29" s="24"/>
    </row>
    <row r="30" spans="2:7" ht="24" customHeight="1">
      <c r="B30" s="24"/>
      <c r="C30" s="25" t="str">
        <f>IF(B30="","",COUNTIFS(入出庫履歴!$D$8:$D$107,"出庫",入出庫履歴!$L$8:$L$107,B30))</f>
        <v/>
      </c>
      <c r="D30" s="27" t="str">
        <f>IF(B30="","",SUMIFS(入出庫履歴!$G$8:$G$107,入出庫履歴!$D$8:$D$107,"出庫",入出庫履歴!$L$8:$L$107,B30))</f>
        <v/>
      </c>
      <c r="E30" s="37" t="str">
        <f>IF(B30="","",SUMIFS(入出庫履歴!$J$8:$J$107,入出庫履歴!$D$8:$D$107,"出庫",入出庫履歴!$L$8:$L$107,B30))</f>
        <v/>
      </c>
      <c r="F30" s="25"/>
      <c r="G30" s="24"/>
    </row>
    <row r="31" spans="2:7" ht="24" customHeight="1">
      <c r="B31" s="24"/>
      <c r="C31" s="25" t="str">
        <f>IF(B31="","",COUNTIFS(入出庫履歴!$D$8:$D$107,"出庫",入出庫履歴!$L$8:$L$107,B31))</f>
        <v/>
      </c>
      <c r="D31" s="27" t="str">
        <f>IF(B31="","",SUMIFS(入出庫履歴!$G$8:$G$107,入出庫履歴!$D$8:$D$107,"出庫",入出庫履歴!$L$8:$L$107,B31))</f>
        <v/>
      </c>
      <c r="E31" s="37" t="str">
        <f>IF(B31="","",SUMIFS(入出庫履歴!$J$8:$J$107,入出庫履歴!$D$8:$D$107,"出庫",入出庫履歴!$L$8:$L$107,B31))</f>
        <v/>
      </c>
      <c r="F31" s="25"/>
      <c r="G31" s="24"/>
    </row>
    <row r="32" spans="2:7" ht="24" customHeight="1">
      <c r="B32" s="24"/>
      <c r="C32" s="25" t="str">
        <f>IF(B32="","",COUNTIFS(入出庫履歴!$D$8:$D$107,"出庫",入出庫履歴!$L$8:$L$107,B32))</f>
        <v/>
      </c>
      <c r="D32" s="27" t="str">
        <f>IF(B32="","",SUMIFS(入出庫履歴!$G$8:$G$107,入出庫履歴!$D$8:$D$107,"出庫",入出庫履歴!$L$8:$L$107,B32))</f>
        <v/>
      </c>
      <c r="E32" s="37" t="str">
        <f>IF(B32="","",SUMIFS(入出庫履歴!$J$8:$J$107,入出庫履歴!$D$8:$D$107,"出庫",入出庫履歴!$L$8:$L$107,B32))</f>
        <v/>
      </c>
      <c r="F32" s="25"/>
      <c r="G32" s="24"/>
    </row>
    <row r="33" spans="2:7" ht="24" customHeight="1">
      <c r="B33" s="24"/>
      <c r="C33" s="25" t="str">
        <f>IF(B33="","",COUNTIFS(入出庫履歴!$D$8:$D$107,"出庫",入出庫履歴!$L$8:$L$107,B33))</f>
        <v/>
      </c>
      <c r="D33" s="27" t="str">
        <f>IF(B33="","",SUMIFS(入出庫履歴!$G$8:$G$107,入出庫履歴!$D$8:$D$107,"出庫",入出庫履歴!$L$8:$L$107,B33))</f>
        <v/>
      </c>
      <c r="E33" s="37" t="str">
        <f>IF(B33="","",SUMIFS(入出庫履歴!$J$8:$J$107,入出庫履歴!$D$8:$D$107,"出庫",入出庫履歴!$L$8:$L$107,B33))</f>
        <v/>
      </c>
      <c r="F33" s="25"/>
      <c r="G33" s="24"/>
    </row>
    <row r="34" spans="2:7" ht="24" customHeight="1">
      <c r="B34" s="24"/>
      <c r="C34" s="25" t="str">
        <f>IF(B34="","",COUNTIFS(入出庫履歴!$D$8:$D$107,"出庫",入出庫履歴!$L$8:$L$107,B34))</f>
        <v/>
      </c>
      <c r="D34" s="27" t="str">
        <f>IF(B34="","",SUMIFS(入出庫履歴!$G$8:$G$107,入出庫履歴!$D$8:$D$107,"出庫",入出庫履歴!$L$8:$L$107,B34))</f>
        <v/>
      </c>
      <c r="E34" s="37" t="str">
        <f>IF(B34="","",SUMIFS(入出庫履歴!$J$8:$J$107,入出庫履歴!$D$8:$D$107,"出庫",入出庫履歴!$L$8:$L$107,B34))</f>
        <v/>
      </c>
      <c r="F34" s="25"/>
      <c r="G34" s="24"/>
    </row>
    <row r="35" spans="2:7" ht="24" customHeight="1">
      <c r="B35" s="24"/>
      <c r="C35" s="25" t="str">
        <f>IF(B35="","",COUNTIFS(入出庫履歴!$D$8:$D$107,"出庫",入出庫履歴!$L$8:$L$107,B35))</f>
        <v/>
      </c>
      <c r="D35" s="27" t="str">
        <f>IF(B35="","",SUMIFS(入出庫履歴!$G$8:$G$107,入出庫履歴!$D$8:$D$107,"出庫",入出庫履歴!$L$8:$L$107,B35))</f>
        <v/>
      </c>
      <c r="E35" s="37" t="str">
        <f>IF(B35="","",SUMIFS(入出庫履歴!$J$8:$J$107,入出庫履歴!$D$8:$D$107,"出庫",入出庫履歴!$L$8:$L$107,B35))</f>
        <v/>
      </c>
      <c r="F35" s="25"/>
      <c r="G35" s="24"/>
    </row>
    <row r="36" spans="2:7" ht="24" customHeight="1">
      <c r="B36" s="24"/>
      <c r="C36" s="25" t="str">
        <f>IF(B36="","",COUNTIFS(入出庫履歴!$D$8:$D$107,"出庫",入出庫履歴!$L$8:$L$107,B36))</f>
        <v/>
      </c>
      <c r="D36" s="27" t="str">
        <f>IF(B36="","",SUMIFS(入出庫履歴!$G$8:$G$107,入出庫履歴!$D$8:$D$107,"出庫",入出庫履歴!$L$8:$L$107,B36))</f>
        <v/>
      </c>
      <c r="E36" s="37" t="str">
        <f>IF(B36="","",SUMIFS(入出庫履歴!$J$8:$J$107,入出庫履歴!$D$8:$D$107,"出庫",入出庫履歴!$L$8:$L$107,B36))</f>
        <v/>
      </c>
      <c r="F36" s="25"/>
      <c r="G36" s="24"/>
    </row>
    <row r="37" spans="2:7" ht="24" customHeight="1">
      <c r="B37" s="24"/>
      <c r="C37" s="25" t="str">
        <f>IF(B37="","",COUNTIFS(入出庫履歴!$D$8:$D$107,"出庫",入出庫履歴!$L$8:$L$107,B37))</f>
        <v/>
      </c>
      <c r="D37" s="27" t="str">
        <f>IF(B37="","",SUMIFS(入出庫履歴!$G$8:$G$107,入出庫履歴!$D$8:$D$107,"出庫",入出庫履歴!$L$8:$L$107,B37))</f>
        <v/>
      </c>
      <c r="E37" s="37" t="str">
        <f>IF(B37="","",SUMIFS(入出庫履歴!$J$8:$J$107,入出庫履歴!$D$8:$D$107,"出庫",入出庫履歴!$L$8:$L$107,B37))</f>
        <v/>
      </c>
      <c r="F37" s="25"/>
      <c r="G37" s="24"/>
    </row>
    <row r="39" spans="2:7" ht="27.75" customHeight="1">
      <c r="B39" s="38" t="s">
        <v>131</v>
      </c>
      <c r="C39" s="38">
        <f>SUM(C8:C37)</f>
        <v>0</v>
      </c>
      <c r="D39" s="39">
        <f>SUM(D8:D37)</f>
        <v>0</v>
      </c>
      <c r="E39" s="41">
        <f>SUM(E8:E37)</f>
        <v>0</v>
      </c>
      <c r="F39" s="40"/>
      <c r="G39" s="40"/>
    </row>
    <row r="41" spans="2:7">
      <c r="B41" s="5" t="s">
        <v>109</v>
      </c>
      <c r="C41" s="5"/>
      <c r="D41" s="5"/>
      <c r="E41" s="5"/>
      <c r="F41" s="5"/>
      <c r="G41" s="5"/>
    </row>
  </sheetData>
  <mergeCells count="3">
    <mergeCell ref="B2:E2"/>
    <mergeCell ref="B5:G5"/>
    <mergeCell ref="B41:G41"/>
  </mergeCells>
  <phoneticPr fontId="32"/>
  <pageMargins left="0.3" right="0.3" top="0.4" bottom="0.4" header="0.511811023622047" footer="0.511811023622047"/>
  <pageSetup paperSize="9"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C27"/>
  <sheetViews>
    <sheetView showGridLines="0" tabSelected="1" zoomScaleNormal="100" workbookViewId="0"/>
  </sheetViews>
  <sheetFormatPr defaultColWidth="8.7109375" defaultRowHeight="15"/>
  <cols>
    <col min="1" max="1" width="2" customWidth="1"/>
    <col min="2" max="2" width="17" bestFit="1" customWidth="1"/>
    <col min="3" max="3" width="30" customWidth="1"/>
    <col min="4" max="4" width="4" customWidth="1"/>
  </cols>
  <sheetData>
    <row r="2" spans="2:3" ht="31.5" customHeight="1">
      <c r="B2" s="14" t="s">
        <v>160</v>
      </c>
      <c r="C2" s="14"/>
    </row>
    <row r="3" spans="2:3" ht="3.75" customHeight="1">
      <c r="B3" s="16"/>
      <c r="C3" s="16"/>
    </row>
    <row r="4" spans="2:3" ht="7.5" customHeight="1"/>
    <row r="5" spans="2:3" ht="31.5" customHeight="1">
      <c r="B5" s="46" t="s">
        <v>161</v>
      </c>
      <c r="C5" s="47"/>
    </row>
    <row r="6" spans="2:3" ht="7.5" customHeight="1"/>
    <row r="7" spans="2:3" ht="27.75" customHeight="1">
      <c r="B7" s="44" t="s">
        <v>100</v>
      </c>
      <c r="C7" s="48" t="str">
        <f>IFERROR(IF($C$5="","",VLOOKUP($C$5,商品マスタ!$B$8:$K$57,2,FALSE())),"商品コードが見つかりません")</f>
        <v/>
      </c>
    </row>
    <row r="8" spans="2:3" ht="27.75" customHeight="1">
      <c r="B8" s="44" t="s">
        <v>101</v>
      </c>
      <c r="C8" s="48" t="str">
        <f>IFERROR(IF($C$5="","",VLOOKUP($C$5,商品マスタ!$B$8:$K$57,3,FALSE())),"商品コードが見つかりません")</f>
        <v/>
      </c>
    </row>
    <row r="9" spans="2:3" ht="27.75" customHeight="1">
      <c r="B9" s="44" t="s">
        <v>102</v>
      </c>
      <c r="C9" s="48" t="str">
        <f>IFERROR(IF($C$5="","",VLOOKUP($C$5,商品マスタ!$B$8:$K$57,4,FALSE())),"商品コードが見つかりません")</f>
        <v/>
      </c>
    </row>
    <row r="10" spans="2:3" ht="27.75" customHeight="1">
      <c r="B10" s="44" t="s">
        <v>103</v>
      </c>
      <c r="C10" s="48" t="str">
        <f>IFERROR(IF($C$5="","",VLOOKUP($C$5,商品マスタ!$B$8:$K$57,5,FALSE())),"商品コードが見つかりません")</f>
        <v/>
      </c>
    </row>
    <row r="11" spans="2:3" ht="27.75" customHeight="1">
      <c r="B11" s="44" t="s">
        <v>104</v>
      </c>
      <c r="C11" s="49" t="str">
        <f>IFERROR(IF($C$5="","",VLOOKUP($C$5,商品マスタ!$B$8:$K$57,6,FALSE())),"商品コードが見つかりません")</f>
        <v/>
      </c>
    </row>
    <row r="12" spans="2:3" ht="27.75" customHeight="1">
      <c r="B12" s="44" t="s">
        <v>105</v>
      </c>
      <c r="C12" s="48" t="str">
        <f>IFERROR(IF($C$5="","",VLOOKUP($C$5,商品マスタ!$B$8:$K$57,7,FALSE())),"商品コードが見つかりません")</f>
        <v/>
      </c>
    </row>
    <row r="13" spans="2:3" ht="27.75" customHeight="1">
      <c r="B13" s="44" t="s">
        <v>106</v>
      </c>
      <c r="C13" s="50" t="str">
        <f>IFERROR(IF($C$5="","",VLOOKUP($C$5,商品マスタ!$B$8:$K$57,8,FALSE())),"商品コードが見つかりません")</f>
        <v/>
      </c>
    </row>
    <row r="14" spans="2:3" ht="27.75" customHeight="1">
      <c r="B14" s="44" t="s">
        <v>107</v>
      </c>
      <c r="C14" s="48" t="str">
        <f>IFERROR(IF($C$5="","",VLOOKUP($C$5,商品マスタ!$B$8:$K$57,9,FALSE())),"商品コードが見つかりません")</f>
        <v/>
      </c>
    </row>
    <row r="15" spans="2:3" ht="27.75" customHeight="1">
      <c r="B15" s="44" t="s">
        <v>108</v>
      </c>
      <c r="C15" s="48" t="str">
        <f>IFERROR(IF($C$5="","",VLOOKUP($C$5,商品マスタ!$B$8:$K$57,10,FALSE())),"商品コードが見つかりません")</f>
        <v/>
      </c>
    </row>
    <row r="17" spans="2:3" ht="7.5" customHeight="1"/>
    <row r="18" spans="2:3" ht="27.75" customHeight="1">
      <c r="B18" s="13" t="s">
        <v>162</v>
      </c>
      <c r="C18" s="13"/>
    </row>
    <row r="19" spans="2:3" ht="27.75" customHeight="1">
      <c r="B19" s="44" t="s">
        <v>123</v>
      </c>
      <c r="C19" s="50" t="str">
        <f>IFERROR(IF($C$5="","",VLOOKUP($C$5,在庫一覧!$B$11:$L$60,2,FALSE())),"")</f>
        <v/>
      </c>
    </row>
    <row r="20" spans="2:3" ht="27.75" customHeight="1">
      <c r="B20" s="44" t="s">
        <v>124</v>
      </c>
      <c r="C20" s="50" t="str">
        <f>IFERROR(IF($C$5="","",VLOOKUP($C$5,在庫一覧!$B$11:$L$60,3,FALSE())),"")</f>
        <v/>
      </c>
    </row>
    <row r="21" spans="2:3" ht="27.75" customHeight="1">
      <c r="B21" s="51" t="s">
        <v>163</v>
      </c>
      <c r="C21" s="50" t="str">
        <f>IFERROR(IF($C$5="","",VLOOKUP($C$5,在庫一覧!$B$11:$L$60,4,FALSE())),"")</f>
        <v/>
      </c>
    </row>
    <row r="22" spans="2:3" ht="27.75" customHeight="1">
      <c r="B22" s="51" t="s">
        <v>164</v>
      </c>
      <c r="C22" s="50" t="str">
        <f>IFERROR(IF($C$5="","",VLOOKUP($C$5,在庫一覧!$B$11:$L$60,5,FALSE())),"")</f>
        <v/>
      </c>
    </row>
    <row r="23" spans="2:3" ht="27.75" customHeight="1">
      <c r="B23" s="51" t="s">
        <v>165</v>
      </c>
      <c r="C23" s="50" t="str">
        <f>IFERROR(IF($C$5="","",VLOOKUP($C$5,在庫一覧!$B$11:$L$60,6,FALSE())),"")</f>
        <v/>
      </c>
    </row>
    <row r="24" spans="2:3" ht="27.75" customHeight="1">
      <c r="B24" s="44" t="s">
        <v>128</v>
      </c>
      <c r="C24" s="50" t="str">
        <f>IFERROR(IF($C$5="","",VLOOKUP($C$5,在庫一覧!$B$11:$L$60,11,FALSE())),"")</f>
        <v/>
      </c>
    </row>
    <row r="25" spans="2:3" ht="27.75" customHeight="1">
      <c r="B25" s="44" t="s">
        <v>130</v>
      </c>
      <c r="C25" s="49" t="str">
        <f>IFERROR(IF($C$5="","",VLOOKUP($C$5,在庫一覧!$B$11:$O$60,14,FALSE())),"")</f>
        <v/>
      </c>
    </row>
    <row r="26" spans="2:3" ht="12" customHeight="1"/>
    <row r="27" spans="2:3">
      <c r="B27" s="5" t="s">
        <v>109</v>
      </c>
      <c r="C27" s="5"/>
    </row>
  </sheetData>
  <mergeCells count="3">
    <mergeCell ref="B2:C2"/>
    <mergeCell ref="B18:C18"/>
    <mergeCell ref="B27:C27"/>
  </mergeCells>
  <phoneticPr fontId="32"/>
  <pageMargins left="0.3" right="0.3" top="0.4" bottom="0.4"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読んで使い方</vt:lpstr>
      <vt:lpstr>商品マスタ</vt:lpstr>
      <vt:lpstr>在庫一覧</vt:lpstr>
      <vt:lpstr>入出庫履歴</vt:lpstr>
      <vt:lpstr>棚卸し記録</vt:lpstr>
      <vt:lpstr>現場別使用量</vt:lpstr>
      <vt:lpstr>検索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水越誠</cp:lastModifiedBy>
  <cp:revision>0</cp:revision>
  <dcterms:created xsi:type="dcterms:W3CDTF">2026-05-04T21:45:44Z</dcterms:created>
  <dcterms:modified xsi:type="dcterms:W3CDTF">2026-05-04T21:49:35Z</dcterms:modified>
  <dc:language>en-US</dc:language>
</cp:coreProperties>
</file>