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5F7268FB-8F0F-4339-8A3A-41DE1098FF64}" xr6:coauthVersionLast="47" xr6:coauthVersionMax="47" xr10:uidLastSave="{00000000-0000-0000-0000-000000000000}"/>
  <bookViews>
    <workbookView xWindow="45" yWindow="75" windowWidth="28680" windowHeight="15180" tabRatio="500" firstSheet="2" activeTab="7" xr2:uid="{00000000-000D-0000-FFFF-FFFF00000000}"/>
  </bookViews>
  <sheets>
    <sheet name="読んで使い方" sheetId="1" r:id="rId1"/>
    <sheet name="技能者マスタ" sheetId="2" r:id="rId2"/>
    <sheet name="現場マスタ" sheetId="3" r:id="rId3"/>
    <sheet name="就業履歴_日単位" sheetId="4" r:id="rId4"/>
    <sheet name="就業履歴_シフト詳細" sheetId="5" r:id="rId5"/>
    <sheet name="職人別サマリー" sheetId="6" r:id="rId6"/>
    <sheet name="現場別サマリー" sheetId="7" r:id="rId7"/>
    <sheet name="就業記録証明書" sheetId="8" r:id="rId8"/>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0" i="8" l="1"/>
  <c r="C20" i="8"/>
  <c r="E19" i="8"/>
  <c r="C19" i="8"/>
  <c r="C15" i="8"/>
  <c r="C14" i="8"/>
  <c r="C13" i="8"/>
  <c r="C12" i="8"/>
  <c r="C11" i="8"/>
  <c r="C10" i="8"/>
  <c r="C9" i="8"/>
  <c r="L37" i="7"/>
  <c r="K37" i="7"/>
  <c r="J37" i="7"/>
  <c r="I37" i="7"/>
  <c r="H37" i="7"/>
  <c r="G37" i="7"/>
  <c r="F37" i="7"/>
  <c r="E37" i="7"/>
  <c r="D37" i="7"/>
  <c r="C37" i="7"/>
  <c r="L36" i="7"/>
  <c r="K36" i="7"/>
  <c r="J36" i="7"/>
  <c r="I36" i="7"/>
  <c r="H36" i="7"/>
  <c r="G36" i="7"/>
  <c r="F36" i="7"/>
  <c r="E36" i="7"/>
  <c r="D36" i="7"/>
  <c r="C36" i="7"/>
  <c r="L35" i="7"/>
  <c r="K35" i="7"/>
  <c r="J35" i="7"/>
  <c r="I35" i="7"/>
  <c r="H35" i="7"/>
  <c r="G35" i="7"/>
  <c r="F35" i="7"/>
  <c r="E35" i="7"/>
  <c r="D35" i="7"/>
  <c r="C35" i="7"/>
  <c r="L34" i="7"/>
  <c r="K34" i="7"/>
  <c r="J34" i="7"/>
  <c r="I34" i="7"/>
  <c r="H34" i="7"/>
  <c r="G34" i="7"/>
  <c r="F34" i="7"/>
  <c r="E34" i="7"/>
  <c r="D34" i="7"/>
  <c r="C34" i="7"/>
  <c r="L33" i="7"/>
  <c r="K33" i="7"/>
  <c r="J33" i="7"/>
  <c r="I33" i="7"/>
  <c r="H33" i="7"/>
  <c r="G33" i="7"/>
  <c r="F33" i="7"/>
  <c r="E33" i="7"/>
  <c r="D33" i="7"/>
  <c r="C33" i="7"/>
  <c r="L32" i="7"/>
  <c r="K32" i="7"/>
  <c r="J32" i="7"/>
  <c r="I32" i="7"/>
  <c r="H32" i="7"/>
  <c r="G32" i="7"/>
  <c r="F32" i="7"/>
  <c r="E32" i="7"/>
  <c r="D32" i="7"/>
  <c r="C32" i="7"/>
  <c r="L31" i="7"/>
  <c r="K31" i="7"/>
  <c r="J31" i="7"/>
  <c r="I31" i="7"/>
  <c r="H31" i="7"/>
  <c r="G31" i="7"/>
  <c r="F31" i="7"/>
  <c r="E31" i="7"/>
  <c r="D31" i="7"/>
  <c r="C31" i="7"/>
  <c r="L30" i="7"/>
  <c r="K30" i="7"/>
  <c r="J30" i="7"/>
  <c r="I30" i="7"/>
  <c r="H30" i="7"/>
  <c r="G30" i="7"/>
  <c r="F30" i="7"/>
  <c r="E30" i="7"/>
  <c r="D30" i="7"/>
  <c r="C30" i="7"/>
  <c r="L29" i="7"/>
  <c r="K29" i="7"/>
  <c r="J29" i="7"/>
  <c r="I29" i="7"/>
  <c r="H29" i="7"/>
  <c r="G29" i="7"/>
  <c r="F29" i="7"/>
  <c r="E29" i="7"/>
  <c r="D29" i="7"/>
  <c r="C29" i="7"/>
  <c r="L28" i="7"/>
  <c r="K28" i="7"/>
  <c r="J28" i="7"/>
  <c r="I28" i="7"/>
  <c r="H28" i="7"/>
  <c r="G28" i="7"/>
  <c r="F28" i="7"/>
  <c r="E28" i="7"/>
  <c r="D28" i="7"/>
  <c r="C28" i="7"/>
  <c r="L27" i="7"/>
  <c r="K27" i="7"/>
  <c r="J27" i="7"/>
  <c r="I27" i="7"/>
  <c r="H27" i="7"/>
  <c r="G27" i="7"/>
  <c r="F27" i="7"/>
  <c r="E27" i="7"/>
  <c r="D27" i="7"/>
  <c r="C27" i="7"/>
  <c r="L26" i="7"/>
  <c r="K26" i="7"/>
  <c r="J26" i="7"/>
  <c r="I26" i="7"/>
  <c r="H26" i="7"/>
  <c r="G26" i="7"/>
  <c r="F26" i="7"/>
  <c r="E26" i="7"/>
  <c r="D26" i="7"/>
  <c r="C26" i="7"/>
  <c r="L25" i="7"/>
  <c r="K25" i="7"/>
  <c r="J25" i="7"/>
  <c r="I25" i="7"/>
  <c r="H25" i="7"/>
  <c r="G25" i="7"/>
  <c r="F25" i="7"/>
  <c r="E25" i="7"/>
  <c r="D25" i="7"/>
  <c r="C25" i="7"/>
  <c r="L24" i="7"/>
  <c r="K24" i="7"/>
  <c r="J24" i="7"/>
  <c r="I24" i="7"/>
  <c r="H24" i="7"/>
  <c r="G24" i="7"/>
  <c r="F24" i="7"/>
  <c r="E24" i="7"/>
  <c r="D24" i="7"/>
  <c r="C24" i="7"/>
  <c r="L23" i="7"/>
  <c r="K23" i="7"/>
  <c r="J23" i="7"/>
  <c r="I23" i="7"/>
  <c r="H23" i="7"/>
  <c r="G23" i="7"/>
  <c r="F23" i="7"/>
  <c r="E23" i="7"/>
  <c r="D23" i="7"/>
  <c r="C23" i="7"/>
  <c r="L22" i="7"/>
  <c r="K22" i="7"/>
  <c r="J22" i="7"/>
  <c r="I22" i="7"/>
  <c r="H22" i="7"/>
  <c r="G22" i="7"/>
  <c r="F22" i="7"/>
  <c r="E22" i="7"/>
  <c r="D22" i="7"/>
  <c r="C22" i="7"/>
  <c r="L21" i="7"/>
  <c r="K21" i="7"/>
  <c r="J21" i="7"/>
  <c r="I21" i="7"/>
  <c r="H21" i="7"/>
  <c r="G21" i="7"/>
  <c r="F21" i="7"/>
  <c r="E21" i="7"/>
  <c r="D21" i="7"/>
  <c r="C21" i="7"/>
  <c r="L20" i="7"/>
  <c r="K20" i="7"/>
  <c r="J20" i="7"/>
  <c r="I20" i="7"/>
  <c r="H20" i="7"/>
  <c r="G20" i="7"/>
  <c r="F20" i="7"/>
  <c r="E20" i="7"/>
  <c r="D20" i="7"/>
  <c r="C20" i="7"/>
  <c r="L19" i="7"/>
  <c r="K19" i="7"/>
  <c r="J19" i="7"/>
  <c r="I19" i="7"/>
  <c r="H19" i="7"/>
  <c r="G19" i="7"/>
  <c r="F19" i="7"/>
  <c r="E19" i="7"/>
  <c r="D19" i="7"/>
  <c r="C19" i="7"/>
  <c r="L18" i="7"/>
  <c r="K18" i="7"/>
  <c r="J18" i="7"/>
  <c r="I18" i="7"/>
  <c r="H18" i="7"/>
  <c r="G18" i="7"/>
  <c r="F18" i="7"/>
  <c r="E18" i="7"/>
  <c r="D18" i="7"/>
  <c r="C18" i="7"/>
  <c r="L17" i="7"/>
  <c r="K17" i="7"/>
  <c r="J17" i="7"/>
  <c r="I17" i="7"/>
  <c r="H17" i="7"/>
  <c r="G17" i="7"/>
  <c r="F17" i="7"/>
  <c r="E17" i="7"/>
  <c r="D17" i="7"/>
  <c r="C17" i="7"/>
  <c r="L16" i="7"/>
  <c r="K16" i="7"/>
  <c r="J16" i="7"/>
  <c r="I16" i="7"/>
  <c r="H16" i="7"/>
  <c r="G16" i="7"/>
  <c r="F16" i="7"/>
  <c r="E16" i="7"/>
  <c r="D16" i="7"/>
  <c r="C16" i="7"/>
  <c r="L15" i="7"/>
  <c r="K15" i="7"/>
  <c r="J15" i="7"/>
  <c r="I15" i="7"/>
  <c r="H15" i="7"/>
  <c r="G15" i="7"/>
  <c r="F15" i="7"/>
  <c r="E15" i="7"/>
  <c r="D15" i="7"/>
  <c r="C15" i="7"/>
  <c r="L14" i="7"/>
  <c r="K14" i="7"/>
  <c r="J14" i="7"/>
  <c r="I14" i="7"/>
  <c r="H14" i="7"/>
  <c r="G14" i="7"/>
  <c r="F14" i="7"/>
  <c r="E14" i="7"/>
  <c r="D14" i="7"/>
  <c r="C14" i="7"/>
  <c r="L13" i="7"/>
  <c r="K13" i="7"/>
  <c r="J13" i="7"/>
  <c r="I13" i="7"/>
  <c r="H13" i="7"/>
  <c r="G13" i="7"/>
  <c r="F13" i="7"/>
  <c r="E13" i="7"/>
  <c r="D13" i="7"/>
  <c r="C13" i="7"/>
  <c r="L12" i="7"/>
  <c r="K12" i="7"/>
  <c r="J12" i="7"/>
  <c r="I12" i="7"/>
  <c r="H12" i="7"/>
  <c r="G12" i="7"/>
  <c r="F12" i="7"/>
  <c r="E12" i="7"/>
  <c r="D12" i="7"/>
  <c r="C12" i="7"/>
  <c r="L11" i="7"/>
  <c r="K11" i="7"/>
  <c r="J11" i="7"/>
  <c r="I11" i="7"/>
  <c r="H11" i="7"/>
  <c r="G11" i="7"/>
  <c r="F11" i="7"/>
  <c r="E11" i="7"/>
  <c r="D11" i="7"/>
  <c r="C11" i="7"/>
  <c r="L10" i="7"/>
  <c r="K10" i="7"/>
  <c r="J10" i="7"/>
  <c r="I10" i="7"/>
  <c r="H10" i="7"/>
  <c r="G10" i="7"/>
  <c r="F10" i="7"/>
  <c r="E10" i="7"/>
  <c r="D10" i="7"/>
  <c r="C10" i="7"/>
  <c r="L9" i="7"/>
  <c r="K9" i="7"/>
  <c r="J9" i="7"/>
  <c r="I9" i="7"/>
  <c r="H9" i="7"/>
  <c r="G9" i="7"/>
  <c r="F9" i="7"/>
  <c r="E9" i="7"/>
  <c r="D9" i="7"/>
  <c r="C9" i="7"/>
  <c r="L8" i="7"/>
  <c r="K8" i="7"/>
  <c r="J8" i="7"/>
  <c r="I8" i="7"/>
  <c r="H8" i="7"/>
  <c r="G8" i="7"/>
  <c r="F8" i="7"/>
  <c r="E8" i="7"/>
  <c r="D8" i="7"/>
  <c r="C8" i="7"/>
  <c r="J57" i="6"/>
  <c r="I57" i="6"/>
  <c r="H57" i="6"/>
  <c r="G57" i="6"/>
  <c r="F57" i="6"/>
  <c r="E57" i="6"/>
  <c r="D57" i="6"/>
  <c r="C57" i="6"/>
  <c r="J56" i="6"/>
  <c r="I56" i="6"/>
  <c r="H56" i="6"/>
  <c r="G56" i="6"/>
  <c r="F56" i="6"/>
  <c r="E56" i="6"/>
  <c r="D56" i="6"/>
  <c r="C56" i="6"/>
  <c r="J55" i="6"/>
  <c r="I55" i="6"/>
  <c r="H55" i="6"/>
  <c r="G55" i="6"/>
  <c r="F55" i="6"/>
  <c r="E55" i="6"/>
  <c r="D55" i="6"/>
  <c r="C55" i="6"/>
  <c r="J54" i="6"/>
  <c r="I54" i="6"/>
  <c r="H54" i="6"/>
  <c r="G54" i="6"/>
  <c r="F54" i="6"/>
  <c r="E54" i="6"/>
  <c r="D54" i="6"/>
  <c r="C54" i="6"/>
  <c r="J53" i="6"/>
  <c r="I53" i="6"/>
  <c r="H53" i="6"/>
  <c r="G53" i="6"/>
  <c r="F53" i="6"/>
  <c r="E53" i="6"/>
  <c r="D53" i="6"/>
  <c r="C53" i="6"/>
  <c r="J52" i="6"/>
  <c r="I52" i="6"/>
  <c r="H52" i="6"/>
  <c r="G52" i="6"/>
  <c r="F52" i="6"/>
  <c r="E52" i="6"/>
  <c r="D52" i="6"/>
  <c r="C52" i="6"/>
  <c r="J51" i="6"/>
  <c r="I51" i="6"/>
  <c r="H51" i="6"/>
  <c r="G51" i="6"/>
  <c r="F51" i="6"/>
  <c r="E51" i="6"/>
  <c r="D51" i="6"/>
  <c r="C51" i="6"/>
  <c r="J50" i="6"/>
  <c r="I50" i="6"/>
  <c r="H50" i="6"/>
  <c r="G50" i="6"/>
  <c r="F50" i="6"/>
  <c r="E50" i="6"/>
  <c r="D50" i="6"/>
  <c r="C50" i="6"/>
  <c r="J49" i="6"/>
  <c r="I49" i="6"/>
  <c r="H49" i="6"/>
  <c r="G49" i="6"/>
  <c r="F49" i="6"/>
  <c r="E49" i="6"/>
  <c r="D49" i="6"/>
  <c r="C49" i="6"/>
  <c r="J48" i="6"/>
  <c r="I48" i="6"/>
  <c r="H48" i="6"/>
  <c r="G48" i="6"/>
  <c r="F48" i="6"/>
  <c r="E48" i="6"/>
  <c r="D48" i="6"/>
  <c r="C48" i="6"/>
  <c r="J47" i="6"/>
  <c r="I47" i="6"/>
  <c r="H47" i="6"/>
  <c r="G47" i="6"/>
  <c r="F47" i="6"/>
  <c r="E47" i="6"/>
  <c r="D47" i="6"/>
  <c r="C47" i="6"/>
  <c r="J46" i="6"/>
  <c r="I46" i="6"/>
  <c r="H46" i="6"/>
  <c r="G46" i="6"/>
  <c r="F46" i="6"/>
  <c r="E46" i="6"/>
  <c r="D46" i="6"/>
  <c r="C46" i="6"/>
  <c r="J45" i="6"/>
  <c r="I45" i="6"/>
  <c r="H45" i="6"/>
  <c r="G45" i="6"/>
  <c r="F45" i="6"/>
  <c r="E45" i="6"/>
  <c r="D45" i="6"/>
  <c r="C45" i="6"/>
  <c r="J44" i="6"/>
  <c r="I44" i="6"/>
  <c r="H44" i="6"/>
  <c r="G44" i="6"/>
  <c r="F44" i="6"/>
  <c r="E44" i="6"/>
  <c r="D44" i="6"/>
  <c r="C44" i="6"/>
  <c r="J43" i="6"/>
  <c r="I43" i="6"/>
  <c r="H43" i="6"/>
  <c r="G43" i="6"/>
  <c r="F43" i="6"/>
  <c r="E43" i="6"/>
  <c r="D43" i="6"/>
  <c r="C43" i="6"/>
  <c r="J42" i="6"/>
  <c r="I42" i="6"/>
  <c r="H42" i="6"/>
  <c r="G42" i="6"/>
  <c r="F42" i="6"/>
  <c r="E42" i="6"/>
  <c r="D42" i="6"/>
  <c r="C42" i="6"/>
  <c r="J41" i="6"/>
  <c r="I41" i="6"/>
  <c r="H41" i="6"/>
  <c r="G41" i="6"/>
  <c r="F41" i="6"/>
  <c r="E41" i="6"/>
  <c r="D41" i="6"/>
  <c r="C41" i="6"/>
  <c r="J40" i="6"/>
  <c r="I40" i="6"/>
  <c r="H40" i="6"/>
  <c r="G40" i="6"/>
  <c r="F40" i="6"/>
  <c r="E40" i="6"/>
  <c r="D40" i="6"/>
  <c r="C40" i="6"/>
  <c r="J39" i="6"/>
  <c r="I39" i="6"/>
  <c r="H39" i="6"/>
  <c r="G39" i="6"/>
  <c r="F39" i="6"/>
  <c r="E39" i="6"/>
  <c r="D39" i="6"/>
  <c r="C39" i="6"/>
  <c r="J38" i="6"/>
  <c r="I38" i="6"/>
  <c r="H38" i="6"/>
  <c r="G38" i="6"/>
  <c r="F38" i="6"/>
  <c r="E38" i="6"/>
  <c r="D38" i="6"/>
  <c r="C38" i="6"/>
  <c r="J37" i="6"/>
  <c r="I37" i="6"/>
  <c r="H37" i="6"/>
  <c r="G37" i="6"/>
  <c r="F37" i="6"/>
  <c r="E37" i="6"/>
  <c r="D37" i="6"/>
  <c r="C37" i="6"/>
  <c r="J36" i="6"/>
  <c r="I36" i="6"/>
  <c r="H36" i="6"/>
  <c r="G36" i="6"/>
  <c r="F36" i="6"/>
  <c r="E36" i="6"/>
  <c r="D36" i="6"/>
  <c r="C36" i="6"/>
  <c r="J35" i="6"/>
  <c r="I35" i="6"/>
  <c r="H35" i="6"/>
  <c r="G35" i="6"/>
  <c r="F35" i="6"/>
  <c r="E35" i="6"/>
  <c r="D35" i="6"/>
  <c r="C35" i="6"/>
  <c r="J34" i="6"/>
  <c r="I34" i="6"/>
  <c r="H34" i="6"/>
  <c r="G34" i="6"/>
  <c r="F34" i="6"/>
  <c r="E34" i="6"/>
  <c r="D34" i="6"/>
  <c r="C34" i="6"/>
  <c r="J33" i="6"/>
  <c r="I33" i="6"/>
  <c r="H33" i="6"/>
  <c r="G33" i="6"/>
  <c r="F33" i="6"/>
  <c r="E33" i="6"/>
  <c r="D33" i="6"/>
  <c r="C33" i="6"/>
  <c r="J32" i="6"/>
  <c r="I32" i="6"/>
  <c r="H32" i="6"/>
  <c r="G32" i="6"/>
  <c r="F32" i="6"/>
  <c r="E32" i="6"/>
  <c r="D32" i="6"/>
  <c r="C32" i="6"/>
  <c r="J31" i="6"/>
  <c r="I31" i="6"/>
  <c r="H31" i="6"/>
  <c r="G31" i="6"/>
  <c r="F31" i="6"/>
  <c r="E31" i="6"/>
  <c r="D31" i="6"/>
  <c r="C31" i="6"/>
  <c r="J30" i="6"/>
  <c r="I30" i="6"/>
  <c r="H30" i="6"/>
  <c r="G30" i="6"/>
  <c r="F30" i="6"/>
  <c r="E30" i="6"/>
  <c r="D30" i="6"/>
  <c r="C30" i="6"/>
  <c r="J29" i="6"/>
  <c r="I29" i="6"/>
  <c r="H29" i="6"/>
  <c r="G29" i="6"/>
  <c r="F29" i="6"/>
  <c r="E29" i="6"/>
  <c r="D29" i="6"/>
  <c r="C29" i="6"/>
  <c r="J28" i="6"/>
  <c r="I28" i="6"/>
  <c r="H28" i="6"/>
  <c r="G28" i="6"/>
  <c r="F28" i="6"/>
  <c r="E28" i="6"/>
  <c r="D28" i="6"/>
  <c r="C28" i="6"/>
  <c r="J27" i="6"/>
  <c r="I27" i="6"/>
  <c r="H27" i="6"/>
  <c r="G27" i="6"/>
  <c r="F27" i="6"/>
  <c r="E27" i="6"/>
  <c r="D27" i="6"/>
  <c r="C27" i="6"/>
  <c r="J26" i="6"/>
  <c r="I26" i="6"/>
  <c r="H26" i="6"/>
  <c r="G26" i="6"/>
  <c r="F26" i="6"/>
  <c r="E26" i="6"/>
  <c r="D26" i="6"/>
  <c r="C26" i="6"/>
  <c r="J25" i="6"/>
  <c r="I25" i="6"/>
  <c r="H25" i="6"/>
  <c r="G25" i="6"/>
  <c r="F25" i="6"/>
  <c r="E25" i="6"/>
  <c r="D25" i="6"/>
  <c r="C25" i="6"/>
  <c r="J24" i="6"/>
  <c r="I24" i="6"/>
  <c r="H24" i="6"/>
  <c r="G24" i="6"/>
  <c r="F24" i="6"/>
  <c r="E24" i="6"/>
  <c r="D24" i="6"/>
  <c r="C24" i="6"/>
  <c r="J23" i="6"/>
  <c r="I23" i="6"/>
  <c r="H23" i="6"/>
  <c r="G23" i="6"/>
  <c r="F23" i="6"/>
  <c r="E23" i="6"/>
  <c r="D23" i="6"/>
  <c r="C23" i="6"/>
  <c r="J22" i="6"/>
  <c r="I22" i="6"/>
  <c r="H22" i="6"/>
  <c r="G22" i="6"/>
  <c r="F22" i="6"/>
  <c r="E22" i="6"/>
  <c r="D22" i="6"/>
  <c r="C22" i="6"/>
  <c r="J21" i="6"/>
  <c r="I21" i="6"/>
  <c r="H21" i="6"/>
  <c r="G21" i="6"/>
  <c r="F21" i="6"/>
  <c r="E21" i="6"/>
  <c r="D21" i="6"/>
  <c r="C21" i="6"/>
  <c r="J20" i="6"/>
  <c r="I20" i="6"/>
  <c r="H20" i="6"/>
  <c r="G20" i="6"/>
  <c r="F20" i="6"/>
  <c r="E20" i="6"/>
  <c r="D20" i="6"/>
  <c r="C20" i="6"/>
  <c r="J19" i="6"/>
  <c r="I19" i="6"/>
  <c r="H19" i="6"/>
  <c r="G19" i="6"/>
  <c r="F19" i="6"/>
  <c r="E19" i="6"/>
  <c r="D19" i="6"/>
  <c r="C19" i="6"/>
  <c r="J18" i="6"/>
  <c r="I18" i="6"/>
  <c r="H18" i="6"/>
  <c r="G18" i="6"/>
  <c r="F18" i="6"/>
  <c r="E18" i="6"/>
  <c r="D18" i="6"/>
  <c r="C18" i="6"/>
  <c r="J17" i="6"/>
  <c r="I17" i="6"/>
  <c r="H17" i="6"/>
  <c r="G17" i="6"/>
  <c r="F17" i="6"/>
  <c r="E17" i="6"/>
  <c r="D17" i="6"/>
  <c r="C17" i="6"/>
  <c r="J16" i="6"/>
  <c r="I16" i="6"/>
  <c r="H16" i="6"/>
  <c r="G16" i="6"/>
  <c r="F16" i="6"/>
  <c r="E16" i="6"/>
  <c r="D16" i="6"/>
  <c r="C16" i="6"/>
  <c r="J15" i="6"/>
  <c r="I15" i="6"/>
  <c r="H15" i="6"/>
  <c r="G15" i="6"/>
  <c r="F15" i="6"/>
  <c r="E15" i="6"/>
  <c r="D15" i="6"/>
  <c r="C15" i="6"/>
  <c r="J14" i="6"/>
  <c r="I14" i="6"/>
  <c r="H14" i="6"/>
  <c r="G14" i="6"/>
  <c r="F14" i="6"/>
  <c r="E14" i="6"/>
  <c r="D14" i="6"/>
  <c r="C14" i="6"/>
  <c r="J13" i="6"/>
  <c r="I13" i="6"/>
  <c r="H13" i="6"/>
  <c r="G13" i="6"/>
  <c r="F13" i="6"/>
  <c r="E13" i="6"/>
  <c r="D13" i="6"/>
  <c r="C13" i="6"/>
  <c r="J12" i="6"/>
  <c r="I12" i="6"/>
  <c r="H12" i="6"/>
  <c r="G12" i="6"/>
  <c r="F12" i="6"/>
  <c r="E12" i="6"/>
  <c r="D12" i="6"/>
  <c r="C12" i="6"/>
  <c r="J11" i="6"/>
  <c r="I11" i="6"/>
  <c r="H11" i="6"/>
  <c r="G11" i="6"/>
  <c r="F11" i="6"/>
  <c r="E11" i="6"/>
  <c r="D11" i="6"/>
  <c r="C11" i="6"/>
  <c r="J10" i="6"/>
  <c r="I10" i="6"/>
  <c r="H10" i="6"/>
  <c r="G10" i="6"/>
  <c r="F10" i="6"/>
  <c r="E10" i="6"/>
  <c r="D10" i="6"/>
  <c r="C10" i="6"/>
  <c r="J9" i="6"/>
  <c r="I9" i="6"/>
  <c r="H9" i="6"/>
  <c r="G9" i="6"/>
  <c r="F9" i="6"/>
  <c r="E9" i="6"/>
  <c r="D9" i="6"/>
  <c r="C9" i="6"/>
  <c r="J8" i="6"/>
  <c r="I8" i="6"/>
  <c r="H8" i="6"/>
  <c r="G8" i="6"/>
  <c r="F8" i="6"/>
  <c r="E8" i="6"/>
  <c r="D8" i="6"/>
  <c r="C8" i="6"/>
  <c r="K107" i="5"/>
  <c r="G107" i="5"/>
  <c r="E107" i="5"/>
  <c r="K106" i="5"/>
  <c r="G106" i="5"/>
  <c r="E106" i="5"/>
  <c r="K105" i="5"/>
  <c r="G105" i="5"/>
  <c r="E105" i="5"/>
  <c r="K104" i="5"/>
  <c r="G104" i="5"/>
  <c r="E104" i="5"/>
  <c r="K103" i="5"/>
  <c r="G103" i="5"/>
  <c r="E103" i="5"/>
  <c r="K102" i="5"/>
  <c r="G102" i="5"/>
  <c r="E102" i="5"/>
  <c r="K101" i="5"/>
  <c r="G101" i="5"/>
  <c r="E101" i="5"/>
  <c r="K100" i="5"/>
  <c r="G100" i="5"/>
  <c r="E100" i="5"/>
  <c r="K99" i="5"/>
  <c r="G99" i="5"/>
  <c r="E99" i="5"/>
  <c r="K98" i="5"/>
  <c r="G98" i="5"/>
  <c r="E98" i="5"/>
  <c r="K97" i="5"/>
  <c r="G97" i="5"/>
  <c r="E97" i="5"/>
  <c r="K96" i="5"/>
  <c r="G96" i="5"/>
  <c r="E96" i="5"/>
  <c r="K95" i="5"/>
  <c r="G95" i="5"/>
  <c r="E95" i="5"/>
  <c r="K94" i="5"/>
  <c r="G94" i="5"/>
  <c r="E94" i="5"/>
  <c r="K93" i="5"/>
  <c r="G93" i="5"/>
  <c r="E93" i="5"/>
  <c r="K92" i="5"/>
  <c r="G92" i="5"/>
  <c r="E92" i="5"/>
  <c r="K91" i="5"/>
  <c r="G91" i="5"/>
  <c r="E91" i="5"/>
  <c r="K90" i="5"/>
  <c r="G90" i="5"/>
  <c r="E90" i="5"/>
  <c r="K89" i="5"/>
  <c r="G89" i="5"/>
  <c r="E89" i="5"/>
  <c r="K88" i="5"/>
  <c r="G88" i="5"/>
  <c r="E88" i="5"/>
  <c r="K87" i="5"/>
  <c r="G87" i="5"/>
  <c r="E87" i="5"/>
  <c r="K86" i="5"/>
  <c r="G86" i="5"/>
  <c r="E86" i="5"/>
  <c r="K85" i="5"/>
  <c r="G85" i="5"/>
  <c r="E85" i="5"/>
  <c r="K84" i="5"/>
  <c r="G84" i="5"/>
  <c r="E84" i="5"/>
  <c r="K83" i="5"/>
  <c r="G83" i="5"/>
  <c r="E83" i="5"/>
  <c r="K82" i="5"/>
  <c r="G82" i="5"/>
  <c r="E82" i="5"/>
  <c r="K81" i="5"/>
  <c r="G81" i="5"/>
  <c r="E81" i="5"/>
  <c r="K80" i="5"/>
  <c r="G80" i="5"/>
  <c r="E80" i="5"/>
  <c r="K79" i="5"/>
  <c r="G79" i="5"/>
  <c r="E79" i="5"/>
  <c r="K78" i="5"/>
  <c r="G78" i="5"/>
  <c r="E78" i="5"/>
  <c r="K77" i="5"/>
  <c r="G77" i="5"/>
  <c r="E77" i="5"/>
  <c r="K76" i="5"/>
  <c r="G76" i="5"/>
  <c r="E76" i="5"/>
  <c r="K75" i="5"/>
  <c r="G75" i="5"/>
  <c r="E75" i="5"/>
  <c r="K74" i="5"/>
  <c r="G74" i="5"/>
  <c r="E74" i="5"/>
  <c r="K73" i="5"/>
  <c r="G73" i="5"/>
  <c r="E73" i="5"/>
  <c r="K72" i="5"/>
  <c r="G72" i="5"/>
  <c r="E72" i="5"/>
  <c r="K71" i="5"/>
  <c r="G71" i="5"/>
  <c r="E71" i="5"/>
  <c r="K70" i="5"/>
  <c r="G70" i="5"/>
  <c r="E70" i="5"/>
  <c r="K69" i="5"/>
  <c r="G69" i="5"/>
  <c r="E69" i="5"/>
  <c r="K68" i="5"/>
  <c r="G68" i="5"/>
  <c r="E68" i="5"/>
  <c r="K67" i="5"/>
  <c r="G67" i="5"/>
  <c r="E67" i="5"/>
  <c r="K66" i="5"/>
  <c r="G66" i="5"/>
  <c r="E66" i="5"/>
  <c r="K65" i="5"/>
  <c r="G65" i="5"/>
  <c r="E65" i="5"/>
  <c r="K64" i="5"/>
  <c r="G64" i="5"/>
  <c r="E64" i="5"/>
  <c r="K63" i="5"/>
  <c r="G63" i="5"/>
  <c r="E63" i="5"/>
  <c r="K62" i="5"/>
  <c r="G62" i="5"/>
  <c r="E62" i="5"/>
  <c r="K61" i="5"/>
  <c r="G61" i="5"/>
  <c r="E61" i="5"/>
  <c r="K60" i="5"/>
  <c r="G60" i="5"/>
  <c r="E60" i="5"/>
  <c r="K59" i="5"/>
  <c r="G59" i="5"/>
  <c r="E59" i="5"/>
  <c r="K58" i="5"/>
  <c r="G58" i="5"/>
  <c r="E58" i="5"/>
  <c r="K57" i="5"/>
  <c r="G57" i="5"/>
  <c r="E57" i="5"/>
  <c r="K56" i="5"/>
  <c r="G56" i="5"/>
  <c r="E56" i="5"/>
  <c r="K55" i="5"/>
  <c r="G55" i="5"/>
  <c r="E55" i="5"/>
  <c r="K54" i="5"/>
  <c r="G54" i="5"/>
  <c r="E54" i="5"/>
  <c r="K53" i="5"/>
  <c r="G53" i="5"/>
  <c r="E53" i="5"/>
  <c r="K52" i="5"/>
  <c r="G52" i="5"/>
  <c r="E52" i="5"/>
  <c r="K51" i="5"/>
  <c r="G51" i="5"/>
  <c r="E51" i="5"/>
  <c r="K50" i="5"/>
  <c r="G50" i="5"/>
  <c r="E50" i="5"/>
  <c r="K49" i="5"/>
  <c r="G49" i="5"/>
  <c r="E49" i="5"/>
  <c r="K48" i="5"/>
  <c r="G48" i="5"/>
  <c r="E48" i="5"/>
  <c r="K47" i="5"/>
  <c r="G47" i="5"/>
  <c r="E47" i="5"/>
  <c r="K46" i="5"/>
  <c r="G46" i="5"/>
  <c r="E46" i="5"/>
  <c r="K45" i="5"/>
  <c r="G45" i="5"/>
  <c r="E45" i="5"/>
  <c r="K44" i="5"/>
  <c r="G44" i="5"/>
  <c r="E44" i="5"/>
  <c r="K43" i="5"/>
  <c r="G43" i="5"/>
  <c r="E43" i="5"/>
  <c r="K42" i="5"/>
  <c r="G42" i="5"/>
  <c r="E42" i="5"/>
  <c r="K41" i="5"/>
  <c r="G41" i="5"/>
  <c r="E41" i="5"/>
  <c r="K40" i="5"/>
  <c r="G40" i="5"/>
  <c r="E40" i="5"/>
  <c r="K39" i="5"/>
  <c r="G39" i="5"/>
  <c r="E39" i="5"/>
  <c r="K38" i="5"/>
  <c r="G38" i="5"/>
  <c r="E38" i="5"/>
  <c r="K37" i="5"/>
  <c r="G37" i="5"/>
  <c r="E37" i="5"/>
  <c r="K36" i="5"/>
  <c r="G36" i="5"/>
  <c r="E36" i="5"/>
  <c r="K35" i="5"/>
  <c r="G35" i="5"/>
  <c r="E35" i="5"/>
  <c r="K34" i="5"/>
  <c r="G34" i="5"/>
  <c r="E34" i="5"/>
  <c r="K33" i="5"/>
  <c r="G33" i="5"/>
  <c r="E33" i="5"/>
  <c r="K32" i="5"/>
  <c r="G32" i="5"/>
  <c r="E32" i="5"/>
  <c r="K31" i="5"/>
  <c r="G31" i="5"/>
  <c r="E31" i="5"/>
  <c r="K30" i="5"/>
  <c r="G30" i="5"/>
  <c r="E30" i="5"/>
  <c r="K29" i="5"/>
  <c r="G29" i="5"/>
  <c r="E29" i="5"/>
  <c r="K28" i="5"/>
  <c r="G28" i="5"/>
  <c r="E28" i="5"/>
  <c r="K27" i="5"/>
  <c r="G27" i="5"/>
  <c r="E27" i="5"/>
  <c r="K26" i="5"/>
  <c r="G26" i="5"/>
  <c r="E26" i="5"/>
  <c r="K25" i="5"/>
  <c r="G25" i="5"/>
  <c r="E25" i="5"/>
  <c r="K24" i="5"/>
  <c r="G24" i="5"/>
  <c r="E24" i="5"/>
  <c r="K23" i="5"/>
  <c r="G23" i="5"/>
  <c r="E23" i="5"/>
  <c r="K22" i="5"/>
  <c r="G22" i="5"/>
  <c r="E22" i="5"/>
  <c r="K21" i="5"/>
  <c r="G21" i="5"/>
  <c r="E21" i="5"/>
  <c r="K20" i="5"/>
  <c r="G20" i="5"/>
  <c r="E20" i="5"/>
  <c r="K19" i="5"/>
  <c r="G19" i="5"/>
  <c r="E19" i="5"/>
  <c r="K18" i="5"/>
  <c r="G18" i="5"/>
  <c r="E18" i="5"/>
  <c r="K17" i="5"/>
  <c r="G17" i="5"/>
  <c r="E17" i="5"/>
  <c r="K16" i="5"/>
  <c r="G16" i="5"/>
  <c r="E16" i="5"/>
  <c r="K15" i="5"/>
  <c r="G15" i="5"/>
  <c r="E15" i="5"/>
  <c r="K14" i="5"/>
  <c r="G14" i="5"/>
  <c r="E14" i="5"/>
  <c r="K13" i="5"/>
  <c r="G13" i="5"/>
  <c r="E13" i="5"/>
  <c r="K12" i="5"/>
  <c r="G12" i="5"/>
  <c r="E12" i="5"/>
  <c r="K11" i="5"/>
  <c r="G11" i="5"/>
  <c r="E11" i="5"/>
  <c r="K10" i="5"/>
  <c r="G10" i="5"/>
  <c r="E10" i="5"/>
  <c r="K9" i="5"/>
  <c r="G9" i="5"/>
  <c r="E9" i="5"/>
  <c r="K8" i="5"/>
  <c r="B109" i="5" s="1"/>
  <c r="G8" i="5"/>
  <c r="E8" i="5"/>
  <c r="B209" i="4"/>
  <c r="J207" i="4"/>
  <c r="I207" i="4"/>
  <c r="H207" i="4"/>
  <c r="G207" i="4"/>
  <c r="E207" i="4"/>
  <c r="J206" i="4"/>
  <c r="I206" i="4"/>
  <c r="H206" i="4"/>
  <c r="G206" i="4"/>
  <c r="E206" i="4"/>
  <c r="J205" i="4"/>
  <c r="I205" i="4"/>
  <c r="H205" i="4"/>
  <c r="G205" i="4"/>
  <c r="E205" i="4"/>
  <c r="J204" i="4"/>
  <c r="I204" i="4"/>
  <c r="H204" i="4"/>
  <c r="G204" i="4"/>
  <c r="E204" i="4"/>
  <c r="J203" i="4"/>
  <c r="I203" i="4"/>
  <c r="H203" i="4"/>
  <c r="G203" i="4"/>
  <c r="E203" i="4"/>
  <c r="J202" i="4"/>
  <c r="I202" i="4"/>
  <c r="H202" i="4"/>
  <c r="G202" i="4"/>
  <c r="E202" i="4"/>
  <c r="J201" i="4"/>
  <c r="I201" i="4"/>
  <c r="H201" i="4"/>
  <c r="G201" i="4"/>
  <c r="E201" i="4"/>
  <c r="J200" i="4"/>
  <c r="I200" i="4"/>
  <c r="H200" i="4"/>
  <c r="G200" i="4"/>
  <c r="E200" i="4"/>
  <c r="J199" i="4"/>
  <c r="I199" i="4"/>
  <c r="H199" i="4"/>
  <c r="G199" i="4"/>
  <c r="E199" i="4"/>
  <c r="J198" i="4"/>
  <c r="I198" i="4"/>
  <c r="H198" i="4"/>
  <c r="G198" i="4"/>
  <c r="E198" i="4"/>
  <c r="J197" i="4"/>
  <c r="I197" i="4"/>
  <c r="H197" i="4"/>
  <c r="G197" i="4"/>
  <c r="E197" i="4"/>
  <c r="J196" i="4"/>
  <c r="I196" i="4"/>
  <c r="H196" i="4"/>
  <c r="G196" i="4"/>
  <c r="E196" i="4"/>
  <c r="J195" i="4"/>
  <c r="I195" i="4"/>
  <c r="H195" i="4"/>
  <c r="G195" i="4"/>
  <c r="E195" i="4"/>
  <c r="J194" i="4"/>
  <c r="I194" i="4"/>
  <c r="H194" i="4"/>
  <c r="G194" i="4"/>
  <c r="E194" i="4"/>
  <c r="J193" i="4"/>
  <c r="I193" i="4"/>
  <c r="H193" i="4"/>
  <c r="G193" i="4"/>
  <c r="E193" i="4"/>
  <c r="J192" i="4"/>
  <c r="I192" i="4"/>
  <c r="H192" i="4"/>
  <c r="G192" i="4"/>
  <c r="E192" i="4"/>
  <c r="J191" i="4"/>
  <c r="I191" i="4"/>
  <c r="H191" i="4"/>
  <c r="G191" i="4"/>
  <c r="E191" i="4"/>
  <c r="J190" i="4"/>
  <c r="I190" i="4"/>
  <c r="H190" i="4"/>
  <c r="G190" i="4"/>
  <c r="E190" i="4"/>
  <c r="J189" i="4"/>
  <c r="I189" i="4"/>
  <c r="H189" i="4"/>
  <c r="G189" i="4"/>
  <c r="E189" i="4"/>
  <c r="J188" i="4"/>
  <c r="I188" i="4"/>
  <c r="H188" i="4"/>
  <c r="G188" i="4"/>
  <c r="E188" i="4"/>
  <c r="J187" i="4"/>
  <c r="I187" i="4"/>
  <c r="H187" i="4"/>
  <c r="G187" i="4"/>
  <c r="E187" i="4"/>
  <c r="J186" i="4"/>
  <c r="I186" i="4"/>
  <c r="H186" i="4"/>
  <c r="G186" i="4"/>
  <c r="E186" i="4"/>
  <c r="J185" i="4"/>
  <c r="I185" i="4"/>
  <c r="H185" i="4"/>
  <c r="G185" i="4"/>
  <c r="E185" i="4"/>
  <c r="J184" i="4"/>
  <c r="I184" i="4"/>
  <c r="H184" i="4"/>
  <c r="G184" i="4"/>
  <c r="E184" i="4"/>
  <c r="J183" i="4"/>
  <c r="I183" i="4"/>
  <c r="H183" i="4"/>
  <c r="G183" i="4"/>
  <c r="E183" i="4"/>
  <c r="J182" i="4"/>
  <c r="I182" i="4"/>
  <c r="H182" i="4"/>
  <c r="G182" i="4"/>
  <c r="E182" i="4"/>
  <c r="J181" i="4"/>
  <c r="I181" i="4"/>
  <c r="H181" i="4"/>
  <c r="G181" i="4"/>
  <c r="E181" i="4"/>
  <c r="J180" i="4"/>
  <c r="I180" i="4"/>
  <c r="H180" i="4"/>
  <c r="G180" i="4"/>
  <c r="E180" i="4"/>
  <c r="J179" i="4"/>
  <c r="I179" i="4"/>
  <c r="H179" i="4"/>
  <c r="G179" i="4"/>
  <c r="E179" i="4"/>
  <c r="J178" i="4"/>
  <c r="I178" i="4"/>
  <c r="H178" i="4"/>
  <c r="G178" i="4"/>
  <c r="E178" i="4"/>
  <c r="J177" i="4"/>
  <c r="I177" i="4"/>
  <c r="H177" i="4"/>
  <c r="G177" i="4"/>
  <c r="E177" i="4"/>
  <c r="J176" i="4"/>
  <c r="I176" i="4"/>
  <c r="H176" i="4"/>
  <c r="G176" i="4"/>
  <c r="E176" i="4"/>
  <c r="J175" i="4"/>
  <c r="I175" i="4"/>
  <c r="H175" i="4"/>
  <c r="G175" i="4"/>
  <c r="E175" i="4"/>
  <c r="J174" i="4"/>
  <c r="I174" i="4"/>
  <c r="H174" i="4"/>
  <c r="G174" i="4"/>
  <c r="E174" i="4"/>
  <c r="J173" i="4"/>
  <c r="I173" i="4"/>
  <c r="H173" i="4"/>
  <c r="G173" i="4"/>
  <c r="E173" i="4"/>
  <c r="J172" i="4"/>
  <c r="I172" i="4"/>
  <c r="H172" i="4"/>
  <c r="G172" i="4"/>
  <c r="E172" i="4"/>
  <c r="J171" i="4"/>
  <c r="I171" i="4"/>
  <c r="H171" i="4"/>
  <c r="G171" i="4"/>
  <c r="E171" i="4"/>
  <c r="J170" i="4"/>
  <c r="I170" i="4"/>
  <c r="H170" i="4"/>
  <c r="G170" i="4"/>
  <c r="E170" i="4"/>
  <c r="J169" i="4"/>
  <c r="I169" i="4"/>
  <c r="H169" i="4"/>
  <c r="G169" i="4"/>
  <c r="E169" i="4"/>
  <c r="J168" i="4"/>
  <c r="I168" i="4"/>
  <c r="H168" i="4"/>
  <c r="G168" i="4"/>
  <c r="E168" i="4"/>
  <c r="J167" i="4"/>
  <c r="I167" i="4"/>
  <c r="H167" i="4"/>
  <c r="G167" i="4"/>
  <c r="E167" i="4"/>
  <c r="J166" i="4"/>
  <c r="I166" i="4"/>
  <c r="H166" i="4"/>
  <c r="G166" i="4"/>
  <c r="E166" i="4"/>
  <c r="J165" i="4"/>
  <c r="I165" i="4"/>
  <c r="H165" i="4"/>
  <c r="G165" i="4"/>
  <c r="E165" i="4"/>
  <c r="J164" i="4"/>
  <c r="I164" i="4"/>
  <c r="H164" i="4"/>
  <c r="G164" i="4"/>
  <c r="E164" i="4"/>
  <c r="J163" i="4"/>
  <c r="I163" i="4"/>
  <c r="H163" i="4"/>
  <c r="G163" i="4"/>
  <c r="E163" i="4"/>
  <c r="J162" i="4"/>
  <c r="I162" i="4"/>
  <c r="H162" i="4"/>
  <c r="G162" i="4"/>
  <c r="E162" i="4"/>
  <c r="J161" i="4"/>
  <c r="I161" i="4"/>
  <c r="H161" i="4"/>
  <c r="G161" i="4"/>
  <c r="E161" i="4"/>
  <c r="J160" i="4"/>
  <c r="I160" i="4"/>
  <c r="H160" i="4"/>
  <c r="G160" i="4"/>
  <c r="E160" i="4"/>
  <c r="J159" i="4"/>
  <c r="I159" i="4"/>
  <c r="H159" i="4"/>
  <c r="G159" i="4"/>
  <c r="E159" i="4"/>
  <c r="J158" i="4"/>
  <c r="I158" i="4"/>
  <c r="H158" i="4"/>
  <c r="G158" i="4"/>
  <c r="E158" i="4"/>
  <c r="J157" i="4"/>
  <c r="I157" i="4"/>
  <c r="H157" i="4"/>
  <c r="G157" i="4"/>
  <c r="E157" i="4"/>
  <c r="J156" i="4"/>
  <c r="I156" i="4"/>
  <c r="H156" i="4"/>
  <c r="G156" i="4"/>
  <c r="E156" i="4"/>
  <c r="J155" i="4"/>
  <c r="I155" i="4"/>
  <c r="H155" i="4"/>
  <c r="G155" i="4"/>
  <c r="E155" i="4"/>
  <c r="J154" i="4"/>
  <c r="I154" i="4"/>
  <c r="H154" i="4"/>
  <c r="G154" i="4"/>
  <c r="E154" i="4"/>
  <c r="J153" i="4"/>
  <c r="I153" i="4"/>
  <c r="H153" i="4"/>
  <c r="G153" i="4"/>
  <c r="E153" i="4"/>
  <c r="J152" i="4"/>
  <c r="I152" i="4"/>
  <c r="H152" i="4"/>
  <c r="G152" i="4"/>
  <c r="E152" i="4"/>
  <c r="J151" i="4"/>
  <c r="I151" i="4"/>
  <c r="H151" i="4"/>
  <c r="G151" i="4"/>
  <c r="E151" i="4"/>
  <c r="J150" i="4"/>
  <c r="I150" i="4"/>
  <c r="H150" i="4"/>
  <c r="G150" i="4"/>
  <c r="E150" i="4"/>
  <c r="J149" i="4"/>
  <c r="I149" i="4"/>
  <c r="H149" i="4"/>
  <c r="G149" i="4"/>
  <c r="E149" i="4"/>
  <c r="J148" i="4"/>
  <c r="I148" i="4"/>
  <c r="H148" i="4"/>
  <c r="G148" i="4"/>
  <c r="E148" i="4"/>
  <c r="J147" i="4"/>
  <c r="I147" i="4"/>
  <c r="H147" i="4"/>
  <c r="G147" i="4"/>
  <c r="E147" i="4"/>
  <c r="J146" i="4"/>
  <c r="I146" i="4"/>
  <c r="H146" i="4"/>
  <c r="G146" i="4"/>
  <c r="E146" i="4"/>
  <c r="J145" i="4"/>
  <c r="I145" i="4"/>
  <c r="H145" i="4"/>
  <c r="G145" i="4"/>
  <c r="E145" i="4"/>
  <c r="J144" i="4"/>
  <c r="I144" i="4"/>
  <c r="H144" i="4"/>
  <c r="G144" i="4"/>
  <c r="E144" i="4"/>
  <c r="J143" i="4"/>
  <c r="I143" i="4"/>
  <c r="H143" i="4"/>
  <c r="G143" i="4"/>
  <c r="E143" i="4"/>
  <c r="J142" i="4"/>
  <c r="I142" i="4"/>
  <c r="H142" i="4"/>
  <c r="G142" i="4"/>
  <c r="E142" i="4"/>
  <c r="J141" i="4"/>
  <c r="I141" i="4"/>
  <c r="H141" i="4"/>
  <c r="G141" i="4"/>
  <c r="E141" i="4"/>
  <c r="J140" i="4"/>
  <c r="I140" i="4"/>
  <c r="H140" i="4"/>
  <c r="G140" i="4"/>
  <c r="E140" i="4"/>
  <c r="J139" i="4"/>
  <c r="I139" i="4"/>
  <c r="H139" i="4"/>
  <c r="G139" i="4"/>
  <c r="E139" i="4"/>
  <c r="J138" i="4"/>
  <c r="I138" i="4"/>
  <c r="H138" i="4"/>
  <c r="G138" i="4"/>
  <c r="E138" i="4"/>
  <c r="J137" i="4"/>
  <c r="I137" i="4"/>
  <c r="H137" i="4"/>
  <c r="G137" i="4"/>
  <c r="E137" i="4"/>
  <c r="J136" i="4"/>
  <c r="I136" i="4"/>
  <c r="H136" i="4"/>
  <c r="G136" i="4"/>
  <c r="E136" i="4"/>
  <c r="J135" i="4"/>
  <c r="I135" i="4"/>
  <c r="H135" i="4"/>
  <c r="G135" i="4"/>
  <c r="E135" i="4"/>
  <c r="J134" i="4"/>
  <c r="I134" i="4"/>
  <c r="H134" i="4"/>
  <c r="G134" i="4"/>
  <c r="E134" i="4"/>
  <c r="J133" i="4"/>
  <c r="I133" i="4"/>
  <c r="H133" i="4"/>
  <c r="G133" i="4"/>
  <c r="E133" i="4"/>
  <c r="J132" i="4"/>
  <c r="I132" i="4"/>
  <c r="H132" i="4"/>
  <c r="G132" i="4"/>
  <c r="E132" i="4"/>
  <c r="J131" i="4"/>
  <c r="I131" i="4"/>
  <c r="H131" i="4"/>
  <c r="G131" i="4"/>
  <c r="E131" i="4"/>
  <c r="J130" i="4"/>
  <c r="I130" i="4"/>
  <c r="H130" i="4"/>
  <c r="G130" i="4"/>
  <c r="E130" i="4"/>
  <c r="J129" i="4"/>
  <c r="I129" i="4"/>
  <c r="H129" i="4"/>
  <c r="G129" i="4"/>
  <c r="E129" i="4"/>
  <c r="J128" i="4"/>
  <c r="I128" i="4"/>
  <c r="H128" i="4"/>
  <c r="G128" i="4"/>
  <c r="E128" i="4"/>
  <c r="J127" i="4"/>
  <c r="I127" i="4"/>
  <c r="H127" i="4"/>
  <c r="G127" i="4"/>
  <c r="E127" i="4"/>
  <c r="J126" i="4"/>
  <c r="I126" i="4"/>
  <c r="H126" i="4"/>
  <c r="G126" i="4"/>
  <c r="E126" i="4"/>
  <c r="J125" i="4"/>
  <c r="I125" i="4"/>
  <c r="H125" i="4"/>
  <c r="G125" i="4"/>
  <c r="E125" i="4"/>
  <c r="J124" i="4"/>
  <c r="I124" i="4"/>
  <c r="H124" i="4"/>
  <c r="G124" i="4"/>
  <c r="E124" i="4"/>
  <c r="J123" i="4"/>
  <c r="I123" i="4"/>
  <c r="H123" i="4"/>
  <c r="G123" i="4"/>
  <c r="E123" i="4"/>
  <c r="J122" i="4"/>
  <c r="I122" i="4"/>
  <c r="H122" i="4"/>
  <c r="G122" i="4"/>
  <c r="E122" i="4"/>
  <c r="J121" i="4"/>
  <c r="I121" i="4"/>
  <c r="H121" i="4"/>
  <c r="G121" i="4"/>
  <c r="E121" i="4"/>
  <c r="J120" i="4"/>
  <c r="I120" i="4"/>
  <c r="H120" i="4"/>
  <c r="G120" i="4"/>
  <c r="E120" i="4"/>
  <c r="J119" i="4"/>
  <c r="I119" i="4"/>
  <c r="H119" i="4"/>
  <c r="G119" i="4"/>
  <c r="E119" i="4"/>
  <c r="J118" i="4"/>
  <c r="I118" i="4"/>
  <c r="H118" i="4"/>
  <c r="G118" i="4"/>
  <c r="E118" i="4"/>
  <c r="J117" i="4"/>
  <c r="I117" i="4"/>
  <c r="H117" i="4"/>
  <c r="G117" i="4"/>
  <c r="E117" i="4"/>
  <c r="J116" i="4"/>
  <c r="I116" i="4"/>
  <c r="H116" i="4"/>
  <c r="G116" i="4"/>
  <c r="E116" i="4"/>
  <c r="J115" i="4"/>
  <c r="I115" i="4"/>
  <c r="H115" i="4"/>
  <c r="G115" i="4"/>
  <c r="E115" i="4"/>
  <c r="J114" i="4"/>
  <c r="I114" i="4"/>
  <c r="H114" i="4"/>
  <c r="G114" i="4"/>
  <c r="E114" i="4"/>
  <c r="J113" i="4"/>
  <c r="I113" i="4"/>
  <c r="H113" i="4"/>
  <c r="G113" i="4"/>
  <c r="E113" i="4"/>
  <c r="J112" i="4"/>
  <c r="I112" i="4"/>
  <c r="H112" i="4"/>
  <c r="G112" i="4"/>
  <c r="E112" i="4"/>
  <c r="J111" i="4"/>
  <c r="I111" i="4"/>
  <c r="H111" i="4"/>
  <c r="G111" i="4"/>
  <c r="E111" i="4"/>
  <c r="J110" i="4"/>
  <c r="I110" i="4"/>
  <c r="H110" i="4"/>
  <c r="G110" i="4"/>
  <c r="E110" i="4"/>
  <c r="J109" i="4"/>
  <c r="I109" i="4"/>
  <c r="H109" i="4"/>
  <c r="G109" i="4"/>
  <c r="E109" i="4"/>
  <c r="J108" i="4"/>
  <c r="I108" i="4"/>
  <c r="H108" i="4"/>
  <c r="G108" i="4"/>
  <c r="E108" i="4"/>
  <c r="J107" i="4"/>
  <c r="I107" i="4"/>
  <c r="H107" i="4"/>
  <c r="G107" i="4"/>
  <c r="E107" i="4"/>
  <c r="J106" i="4"/>
  <c r="I106" i="4"/>
  <c r="H106" i="4"/>
  <c r="G106" i="4"/>
  <c r="E106" i="4"/>
  <c r="J105" i="4"/>
  <c r="I105" i="4"/>
  <c r="H105" i="4"/>
  <c r="G105" i="4"/>
  <c r="E105" i="4"/>
  <c r="J104" i="4"/>
  <c r="I104" i="4"/>
  <c r="H104" i="4"/>
  <c r="G104" i="4"/>
  <c r="E104" i="4"/>
  <c r="J103" i="4"/>
  <c r="I103" i="4"/>
  <c r="H103" i="4"/>
  <c r="G103" i="4"/>
  <c r="E103" i="4"/>
  <c r="J102" i="4"/>
  <c r="I102" i="4"/>
  <c r="H102" i="4"/>
  <c r="G102" i="4"/>
  <c r="E102" i="4"/>
  <c r="J101" i="4"/>
  <c r="I101" i="4"/>
  <c r="H101" i="4"/>
  <c r="G101" i="4"/>
  <c r="E101" i="4"/>
  <c r="J100" i="4"/>
  <c r="I100" i="4"/>
  <c r="H100" i="4"/>
  <c r="G100" i="4"/>
  <c r="E100" i="4"/>
  <c r="J99" i="4"/>
  <c r="I99" i="4"/>
  <c r="H99" i="4"/>
  <c r="G99" i="4"/>
  <c r="E99" i="4"/>
  <c r="J98" i="4"/>
  <c r="I98" i="4"/>
  <c r="H98" i="4"/>
  <c r="G98" i="4"/>
  <c r="E98" i="4"/>
  <c r="J97" i="4"/>
  <c r="I97" i="4"/>
  <c r="H97" i="4"/>
  <c r="G97" i="4"/>
  <c r="E97" i="4"/>
  <c r="J96" i="4"/>
  <c r="I96" i="4"/>
  <c r="H96" i="4"/>
  <c r="G96" i="4"/>
  <c r="E96" i="4"/>
  <c r="J95" i="4"/>
  <c r="I95" i="4"/>
  <c r="H95" i="4"/>
  <c r="G95" i="4"/>
  <c r="E95" i="4"/>
  <c r="J94" i="4"/>
  <c r="I94" i="4"/>
  <c r="H94" i="4"/>
  <c r="G94" i="4"/>
  <c r="E94" i="4"/>
  <c r="J93" i="4"/>
  <c r="I93" i="4"/>
  <c r="H93" i="4"/>
  <c r="G93" i="4"/>
  <c r="E93" i="4"/>
  <c r="J92" i="4"/>
  <c r="I92" i="4"/>
  <c r="H92" i="4"/>
  <c r="G92" i="4"/>
  <c r="E92" i="4"/>
  <c r="J91" i="4"/>
  <c r="I91" i="4"/>
  <c r="H91" i="4"/>
  <c r="G91" i="4"/>
  <c r="E91" i="4"/>
  <c r="J90" i="4"/>
  <c r="I90" i="4"/>
  <c r="H90" i="4"/>
  <c r="G90" i="4"/>
  <c r="E90" i="4"/>
  <c r="J89" i="4"/>
  <c r="I89" i="4"/>
  <c r="H89" i="4"/>
  <c r="G89" i="4"/>
  <c r="E89" i="4"/>
  <c r="J88" i="4"/>
  <c r="I88" i="4"/>
  <c r="H88" i="4"/>
  <c r="G88" i="4"/>
  <c r="E88" i="4"/>
  <c r="J87" i="4"/>
  <c r="I87" i="4"/>
  <c r="H87" i="4"/>
  <c r="G87" i="4"/>
  <c r="E87" i="4"/>
  <c r="J86" i="4"/>
  <c r="I86" i="4"/>
  <c r="H86" i="4"/>
  <c r="G86" i="4"/>
  <c r="E86" i="4"/>
  <c r="J85" i="4"/>
  <c r="I85" i="4"/>
  <c r="H85" i="4"/>
  <c r="G85" i="4"/>
  <c r="E85" i="4"/>
  <c r="J84" i="4"/>
  <c r="I84" i="4"/>
  <c r="H84" i="4"/>
  <c r="G84" i="4"/>
  <c r="E84" i="4"/>
  <c r="J83" i="4"/>
  <c r="I83" i="4"/>
  <c r="H83" i="4"/>
  <c r="G83" i="4"/>
  <c r="E83" i="4"/>
  <c r="J82" i="4"/>
  <c r="I82" i="4"/>
  <c r="H82" i="4"/>
  <c r="G82" i="4"/>
  <c r="E82" i="4"/>
  <c r="J81" i="4"/>
  <c r="I81" i="4"/>
  <c r="H81" i="4"/>
  <c r="G81" i="4"/>
  <c r="E81" i="4"/>
  <c r="J80" i="4"/>
  <c r="I80" i="4"/>
  <c r="H80" i="4"/>
  <c r="G80" i="4"/>
  <c r="E80" i="4"/>
  <c r="J79" i="4"/>
  <c r="I79" i="4"/>
  <c r="H79" i="4"/>
  <c r="G79" i="4"/>
  <c r="E79" i="4"/>
  <c r="J78" i="4"/>
  <c r="I78" i="4"/>
  <c r="H78" i="4"/>
  <c r="G78" i="4"/>
  <c r="E78" i="4"/>
  <c r="J77" i="4"/>
  <c r="I77" i="4"/>
  <c r="H77" i="4"/>
  <c r="G77" i="4"/>
  <c r="E77" i="4"/>
  <c r="J76" i="4"/>
  <c r="I76" i="4"/>
  <c r="H76" i="4"/>
  <c r="G76" i="4"/>
  <c r="E76" i="4"/>
  <c r="J75" i="4"/>
  <c r="I75" i="4"/>
  <c r="H75" i="4"/>
  <c r="G75" i="4"/>
  <c r="E75" i="4"/>
  <c r="J74" i="4"/>
  <c r="I74" i="4"/>
  <c r="H74" i="4"/>
  <c r="G74" i="4"/>
  <c r="E74" i="4"/>
  <c r="J73" i="4"/>
  <c r="I73" i="4"/>
  <c r="H73" i="4"/>
  <c r="G73" i="4"/>
  <c r="E73" i="4"/>
  <c r="J72" i="4"/>
  <c r="I72" i="4"/>
  <c r="H72" i="4"/>
  <c r="G72" i="4"/>
  <c r="E72" i="4"/>
  <c r="J71" i="4"/>
  <c r="I71" i="4"/>
  <c r="H71" i="4"/>
  <c r="G71" i="4"/>
  <c r="E71" i="4"/>
  <c r="J70" i="4"/>
  <c r="I70" i="4"/>
  <c r="H70" i="4"/>
  <c r="G70" i="4"/>
  <c r="E70" i="4"/>
  <c r="J69" i="4"/>
  <c r="I69" i="4"/>
  <c r="H69" i="4"/>
  <c r="G69" i="4"/>
  <c r="E69" i="4"/>
  <c r="J68" i="4"/>
  <c r="I68" i="4"/>
  <c r="H68" i="4"/>
  <c r="G68" i="4"/>
  <c r="E68" i="4"/>
  <c r="J67" i="4"/>
  <c r="I67" i="4"/>
  <c r="H67" i="4"/>
  <c r="G67" i="4"/>
  <c r="E67" i="4"/>
  <c r="J66" i="4"/>
  <c r="I66" i="4"/>
  <c r="H66" i="4"/>
  <c r="G66" i="4"/>
  <c r="E66" i="4"/>
  <c r="J65" i="4"/>
  <c r="I65" i="4"/>
  <c r="H65" i="4"/>
  <c r="G65" i="4"/>
  <c r="E65" i="4"/>
  <c r="J64" i="4"/>
  <c r="I64" i="4"/>
  <c r="H64" i="4"/>
  <c r="G64" i="4"/>
  <c r="E64" i="4"/>
  <c r="J63" i="4"/>
  <c r="I63" i="4"/>
  <c r="H63" i="4"/>
  <c r="G63" i="4"/>
  <c r="E63" i="4"/>
  <c r="J62" i="4"/>
  <c r="I62" i="4"/>
  <c r="H62" i="4"/>
  <c r="G62" i="4"/>
  <c r="E62" i="4"/>
  <c r="J61" i="4"/>
  <c r="I61" i="4"/>
  <c r="H61" i="4"/>
  <c r="G61" i="4"/>
  <c r="E61" i="4"/>
  <c r="J60" i="4"/>
  <c r="I60" i="4"/>
  <c r="H60" i="4"/>
  <c r="G60" i="4"/>
  <c r="E60" i="4"/>
  <c r="J59" i="4"/>
  <c r="I59" i="4"/>
  <c r="H59" i="4"/>
  <c r="G59" i="4"/>
  <c r="E59" i="4"/>
  <c r="J58" i="4"/>
  <c r="I58" i="4"/>
  <c r="H58" i="4"/>
  <c r="G58" i="4"/>
  <c r="E58" i="4"/>
  <c r="J57" i="4"/>
  <c r="I57" i="4"/>
  <c r="H57" i="4"/>
  <c r="G57" i="4"/>
  <c r="E57" i="4"/>
  <c r="J56" i="4"/>
  <c r="I56" i="4"/>
  <c r="H56" i="4"/>
  <c r="G56" i="4"/>
  <c r="E56" i="4"/>
  <c r="J55" i="4"/>
  <c r="I55" i="4"/>
  <c r="H55" i="4"/>
  <c r="G55" i="4"/>
  <c r="E55" i="4"/>
  <c r="J54" i="4"/>
  <c r="I54" i="4"/>
  <c r="H54" i="4"/>
  <c r="G54" i="4"/>
  <c r="E54" i="4"/>
  <c r="J53" i="4"/>
  <c r="I53" i="4"/>
  <c r="H53" i="4"/>
  <c r="G53" i="4"/>
  <c r="E53" i="4"/>
  <c r="J52" i="4"/>
  <c r="I52" i="4"/>
  <c r="H52" i="4"/>
  <c r="G52" i="4"/>
  <c r="E52" i="4"/>
  <c r="J51" i="4"/>
  <c r="I51" i="4"/>
  <c r="H51" i="4"/>
  <c r="G51" i="4"/>
  <c r="E51" i="4"/>
  <c r="J50" i="4"/>
  <c r="I50" i="4"/>
  <c r="H50" i="4"/>
  <c r="G50" i="4"/>
  <c r="E50" i="4"/>
  <c r="J49" i="4"/>
  <c r="I49" i="4"/>
  <c r="H49" i="4"/>
  <c r="G49" i="4"/>
  <c r="E49" i="4"/>
  <c r="J48" i="4"/>
  <c r="I48" i="4"/>
  <c r="H48" i="4"/>
  <c r="G48" i="4"/>
  <c r="E48" i="4"/>
  <c r="J47" i="4"/>
  <c r="I47" i="4"/>
  <c r="H47" i="4"/>
  <c r="G47" i="4"/>
  <c r="E47" i="4"/>
  <c r="J46" i="4"/>
  <c r="I46" i="4"/>
  <c r="H46" i="4"/>
  <c r="G46" i="4"/>
  <c r="E46" i="4"/>
  <c r="J45" i="4"/>
  <c r="I45" i="4"/>
  <c r="H45" i="4"/>
  <c r="G45" i="4"/>
  <c r="E45" i="4"/>
  <c r="J44" i="4"/>
  <c r="I44" i="4"/>
  <c r="H44" i="4"/>
  <c r="G44" i="4"/>
  <c r="E44" i="4"/>
  <c r="J43" i="4"/>
  <c r="I43" i="4"/>
  <c r="H43" i="4"/>
  <c r="G43" i="4"/>
  <c r="E43" i="4"/>
  <c r="J42" i="4"/>
  <c r="I42" i="4"/>
  <c r="H42" i="4"/>
  <c r="G42" i="4"/>
  <c r="E42" i="4"/>
  <c r="J41" i="4"/>
  <c r="I41" i="4"/>
  <c r="H41" i="4"/>
  <c r="G41" i="4"/>
  <c r="E41" i="4"/>
  <c r="J40" i="4"/>
  <c r="I40" i="4"/>
  <c r="H40" i="4"/>
  <c r="G40" i="4"/>
  <c r="E40" i="4"/>
  <c r="J39" i="4"/>
  <c r="I39" i="4"/>
  <c r="H39" i="4"/>
  <c r="G39" i="4"/>
  <c r="E39" i="4"/>
  <c r="J38" i="4"/>
  <c r="I38" i="4"/>
  <c r="H38" i="4"/>
  <c r="G38" i="4"/>
  <c r="E38" i="4"/>
  <c r="J37" i="4"/>
  <c r="I37" i="4"/>
  <c r="H37" i="4"/>
  <c r="G37" i="4"/>
  <c r="E37" i="4"/>
  <c r="J36" i="4"/>
  <c r="I36" i="4"/>
  <c r="H36" i="4"/>
  <c r="G36" i="4"/>
  <c r="E36" i="4"/>
  <c r="J35" i="4"/>
  <c r="I35" i="4"/>
  <c r="H35" i="4"/>
  <c r="G35" i="4"/>
  <c r="E35" i="4"/>
  <c r="J34" i="4"/>
  <c r="I34" i="4"/>
  <c r="H34" i="4"/>
  <c r="G34" i="4"/>
  <c r="E34" i="4"/>
  <c r="J33" i="4"/>
  <c r="I33" i="4"/>
  <c r="H33" i="4"/>
  <c r="G33" i="4"/>
  <c r="E33" i="4"/>
  <c r="J32" i="4"/>
  <c r="I32" i="4"/>
  <c r="H32" i="4"/>
  <c r="G32" i="4"/>
  <c r="E32" i="4"/>
  <c r="J31" i="4"/>
  <c r="I31" i="4"/>
  <c r="H31" i="4"/>
  <c r="G31" i="4"/>
  <c r="E31" i="4"/>
  <c r="J30" i="4"/>
  <c r="I30" i="4"/>
  <c r="H30" i="4"/>
  <c r="G30" i="4"/>
  <c r="E30" i="4"/>
  <c r="J29" i="4"/>
  <c r="I29" i="4"/>
  <c r="H29" i="4"/>
  <c r="G29" i="4"/>
  <c r="E29" i="4"/>
  <c r="J28" i="4"/>
  <c r="I28" i="4"/>
  <c r="H28" i="4"/>
  <c r="G28" i="4"/>
  <c r="E28" i="4"/>
  <c r="J27" i="4"/>
  <c r="I27" i="4"/>
  <c r="H27" i="4"/>
  <c r="G27" i="4"/>
  <c r="E27" i="4"/>
  <c r="J26" i="4"/>
  <c r="I26" i="4"/>
  <c r="H26" i="4"/>
  <c r="G26" i="4"/>
  <c r="E26" i="4"/>
  <c r="J25" i="4"/>
  <c r="I25" i="4"/>
  <c r="H25" i="4"/>
  <c r="G25" i="4"/>
  <c r="E25" i="4"/>
  <c r="J24" i="4"/>
  <c r="I24" i="4"/>
  <c r="H24" i="4"/>
  <c r="G24" i="4"/>
  <c r="E24" i="4"/>
  <c r="J23" i="4"/>
  <c r="I23" i="4"/>
  <c r="H23" i="4"/>
  <c r="G23" i="4"/>
  <c r="E23" i="4"/>
  <c r="J22" i="4"/>
  <c r="I22" i="4"/>
  <c r="H22" i="4"/>
  <c r="G22" i="4"/>
  <c r="E22" i="4"/>
  <c r="J21" i="4"/>
  <c r="I21" i="4"/>
  <c r="H21" i="4"/>
  <c r="G21" i="4"/>
  <c r="E21" i="4"/>
  <c r="J20" i="4"/>
  <c r="I20" i="4"/>
  <c r="H20" i="4"/>
  <c r="G20" i="4"/>
  <c r="E20" i="4"/>
  <c r="J19" i="4"/>
  <c r="I19" i="4"/>
  <c r="H19" i="4"/>
  <c r="G19" i="4"/>
  <c r="E19" i="4"/>
  <c r="J18" i="4"/>
  <c r="I18" i="4"/>
  <c r="H18" i="4"/>
  <c r="G18" i="4"/>
  <c r="E18" i="4"/>
  <c r="J17" i="4"/>
  <c r="I17" i="4"/>
  <c r="H17" i="4"/>
  <c r="G17" i="4"/>
  <c r="E17" i="4"/>
  <c r="J16" i="4"/>
  <c r="I16" i="4"/>
  <c r="H16" i="4"/>
  <c r="G16" i="4"/>
  <c r="E16" i="4"/>
  <c r="J15" i="4"/>
  <c r="I15" i="4"/>
  <c r="H15" i="4"/>
  <c r="G15" i="4"/>
  <c r="E15" i="4"/>
  <c r="J14" i="4"/>
  <c r="I14" i="4"/>
  <c r="H14" i="4"/>
  <c r="G14" i="4"/>
  <c r="E14" i="4"/>
  <c r="J13" i="4"/>
  <c r="I13" i="4"/>
  <c r="H13" i="4"/>
  <c r="G13" i="4"/>
  <c r="E13" i="4"/>
  <c r="J12" i="4"/>
  <c r="I12" i="4"/>
  <c r="H12" i="4"/>
  <c r="G12" i="4"/>
  <c r="E12" i="4"/>
  <c r="J11" i="4"/>
  <c r="I11" i="4"/>
  <c r="H11" i="4"/>
  <c r="G11" i="4"/>
  <c r="E11" i="4"/>
  <c r="J10" i="4"/>
  <c r="I10" i="4"/>
  <c r="H10" i="4"/>
  <c r="G10" i="4"/>
  <c r="E10" i="4"/>
  <c r="J9" i="4"/>
  <c r="I9" i="4"/>
  <c r="H9" i="4"/>
  <c r="G9" i="4"/>
  <c r="E9" i="4"/>
  <c r="J8" i="4"/>
  <c r="I8" i="4"/>
  <c r="H8" i="4"/>
  <c r="G8" i="4"/>
  <c r="E8" i="4"/>
  <c r="J7" i="2"/>
  <c r="H7" i="2"/>
  <c r="F7" i="2"/>
  <c r="D7" i="2"/>
  <c r="B7" i="2"/>
</calcChain>
</file>

<file path=xl/sharedStrings.xml><?xml version="1.0" encoding="utf-8"?>
<sst xmlns="http://schemas.openxmlformats.org/spreadsheetml/2006/main" count="245" uniqueCount="187">
  <si>
    <t>使い方ガイド</t>
  </si>
  <si>
    <r>
      <rPr>
        <sz val="11"/>
        <color rgb="FFA88A45"/>
        <rFont val="游ゴシック"/>
        <family val="3"/>
        <charset val="128"/>
      </rPr>
      <t xml:space="preserve">CCUS </t>
    </r>
    <r>
      <rPr>
        <sz val="11"/>
        <color rgb="FFA88A45"/>
        <rFont val="Noto Sans CJK SC"/>
        <family val="2"/>
        <charset val="1"/>
      </rPr>
      <t>就業履歴管理表</t>
    </r>
  </si>
  <si>
    <r>
      <rPr>
        <b/>
        <sz val="11"/>
        <color rgb="FF1A1A1A"/>
        <rFont val="游ゴシック"/>
        <family val="3"/>
        <charset val="128"/>
      </rPr>
      <t>■ CCUS</t>
    </r>
    <r>
      <rPr>
        <b/>
        <sz val="11"/>
        <color rgb="FF1A1A1A"/>
        <rFont val="Noto Sans CJK SC"/>
        <family val="2"/>
        <charset val="1"/>
      </rPr>
      <t>（建設キャリアアップシステム）とは</t>
    </r>
  </si>
  <si>
    <r>
      <rPr>
        <sz val="10"/>
        <color rgb="FF1A1A1A"/>
        <rFont val="Noto Sans CJK SC"/>
        <family val="2"/>
        <charset val="1"/>
      </rPr>
      <t>建設業に従事する技能者の就業履歴・保有資格・社会保険加入状況等を業界横断的に蓄積するシステム。
📌 経験年数や能力に応じた職能レベル（</t>
    </r>
    <r>
      <rPr>
        <sz val="10"/>
        <color rgb="FF1A1A1A"/>
        <rFont val="游ゴシック"/>
        <family val="3"/>
        <charset val="128"/>
      </rPr>
      <t>1</t>
    </r>
    <r>
      <rPr>
        <sz val="10"/>
        <color rgb="FF1A1A1A"/>
        <rFont val="Noto Sans CJK SC"/>
        <family val="2"/>
        <charset val="1"/>
      </rPr>
      <t>〜</t>
    </r>
    <r>
      <rPr>
        <sz val="10"/>
        <color rgb="FF1A1A1A"/>
        <rFont val="游ゴシック"/>
        <family val="3"/>
        <charset val="128"/>
      </rPr>
      <t>4</t>
    </r>
    <r>
      <rPr>
        <sz val="10"/>
        <color rgb="FF1A1A1A"/>
        <rFont val="Noto Sans CJK SC"/>
        <family val="2"/>
        <charset val="1"/>
      </rPr>
      <t>）が認定され、技能者の処遇改善につながる仕組み。
📌 元請からの提出要請が増えており、対応できる協力会社は選ばれやすくなっている。
📌 本テンプレートは</t>
    </r>
    <r>
      <rPr>
        <sz val="10"/>
        <color rgb="FF1A1A1A"/>
        <rFont val="游ゴシック"/>
        <family val="3"/>
        <charset val="128"/>
      </rPr>
      <t>CCUS</t>
    </r>
    <r>
      <rPr>
        <sz val="10"/>
        <color rgb="FF1A1A1A"/>
        <rFont val="Noto Sans CJK SC"/>
        <family val="2"/>
        <charset val="1"/>
      </rPr>
      <t>本体と連携する前のデータ集めや、現場のカード読取り補助としても使える。</t>
    </r>
  </si>
  <si>
    <t>■ シート構成</t>
  </si>
  <si>
    <t>①</t>
  </si>
  <si>
    <t>技能者マスタ</t>
  </si>
  <si>
    <r>
      <rPr>
        <sz val="10"/>
        <color rgb="FF1A1A1A"/>
        <rFont val="游ゴシック"/>
        <family val="3"/>
        <charset val="128"/>
      </rPr>
      <t>50</t>
    </r>
    <r>
      <rPr>
        <sz val="10"/>
        <color rgb="FF1A1A1A"/>
        <rFont val="Noto Sans CJK SC"/>
        <family val="2"/>
        <charset val="1"/>
      </rPr>
      <t>名分の技能者台帳。</t>
    </r>
    <r>
      <rPr>
        <sz val="10"/>
        <color rgb="FF1A1A1A"/>
        <rFont val="游ゴシック"/>
        <family val="3"/>
        <charset val="128"/>
      </rPr>
      <t>CCUS</t>
    </r>
    <r>
      <rPr>
        <sz val="10"/>
        <color rgb="FF1A1A1A"/>
        <rFont val="Noto Sans CJK SC"/>
        <family val="2"/>
        <charset val="1"/>
      </rPr>
      <t>カード番号・職能レベル</t>
    </r>
    <r>
      <rPr>
        <sz val="10"/>
        <color rgb="FF1A1A1A"/>
        <rFont val="游ゴシック"/>
        <family val="3"/>
        <charset val="128"/>
      </rPr>
      <t>(1</t>
    </r>
    <r>
      <rPr>
        <sz val="10"/>
        <color rgb="FF1A1A1A"/>
        <rFont val="Noto Sans CJK SC"/>
        <family val="2"/>
        <charset val="1"/>
      </rPr>
      <t>〜</t>
    </r>
    <r>
      <rPr>
        <sz val="10"/>
        <color rgb="FF1A1A1A"/>
        <rFont val="游ゴシック"/>
        <family val="3"/>
        <charset val="128"/>
      </rPr>
      <t>4)</t>
    </r>
    <r>
      <rPr>
        <sz val="10"/>
        <color rgb="FF1A1A1A"/>
        <rFont val="Noto Sans CJK SC"/>
        <family val="2"/>
        <charset val="1"/>
      </rPr>
      <t>・職種・役職を登録。職能</t>
    </r>
    <r>
      <rPr>
        <sz val="10"/>
        <color rgb="FF1A1A1A"/>
        <rFont val="游ゴシック"/>
        <family val="3"/>
        <charset val="128"/>
      </rPr>
      <t>LV</t>
    </r>
    <r>
      <rPr>
        <sz val="10"/>
        <color rgb="FF1A1A1A"/>
        <rFont val="Noto Sans CJK SC"/>
        <family val="2"/>
        <charset val="1"/>
      </rPr>
      <t>は色分け表示（白</t>
    </r>
    <r>
      <rPr>
        <sz val="10"/>
        <color rgb="FF1A1A1A"/>
        <rFont val="游ゴシック"/>
        <family val="3"/>
        <charset val="128"/>
      </rPr>
      <t>/</t>
    </r>
    <r>
      <rPr>
        <sz val="10"/>
        <color rgb="FF1A1A1A"/>
        <rFont val="Noto Sans CJK SC"/>
        <family val="2"/>
        <charset val="1"/>
      </rPr>
      <t>銀</t>
    </r>
    <r>
      <rPr>
        <sz val="10"/>
        <color rgb="FF1A1A1A"/>
        <rFont val="游ゴシック"/>
        <family val="3"/>
        <charset val="128"/>
      </rPr>
      <t>/</t>
    </r>
    <r>
      <rPr>
        <sz val="10"/>
        <color rgb="FF1A1A1A"/>
        <rFont val="Noto Sans CJK SC"/>
        <family val="2"/>
        <charset val="1"/>
      </rPr>
      <t>金</t>
    </r>
    <r>
      <rPr>
        <sz val="10"/>
        <color rgb="FF1A1A1A"/>
        <rFont val="游ゴシック"/>
        <family val="3"/>
        <charset val="128"/>
      </rPr>
      <t>/</t>
    </r>
    <r>
      <rPr>
        <sz val="10"/>
        <color rgb="FF1A1A1A"/>
        <rFont val="Noto Sans CJK SC"/>
        <family val="2"/>
        <charset val="1"/>
      </rPr>
      <t>黒）でカード現物と同じ識別。</t>
    </r>
  </si>
  <si>
    <t>②</t>
  </si>
  <si>
    <t>現場マスタ</t>
  </si>
  <si>
    <r>
      <rPr>
        <sz val="10"/>
        <color rgb="FF1A1A1A"/>
        <rFont val="游ゴシック"/>
        <family val="3"/>
        <charset val="128"/>
      </rPr>
      <t>30</t>
    </r>
    <r>
      <rPr>
        <sz val="10"/>
        <color rgb="FF1A1A1A"/>
        <rFont val="Noto Sans CJK SC"/>
        <family val="2"/>
        <charset val="1"/>
      </rPr>
      <t>現場分の現場台帳。元請事業者</t>
    </r>
    <r>
      <rPr>
        <sz val="10"/>
        <color rgb="FF1A1A1A"/>
        <rFont val="游ゴシック"/>
        <family val="3"/>
        <charset val="128"/>
      </rPr>
      <t>ID</t>
    </r>
    <r>
      <rPr>
        <sz val="10"/>
        <color rgb="FF1A1A1A"/>
        <rFont val="Noto Sans CJK SC"/>
        <family val="2"/>
        <charset val="1"/>
      </rPr>
      <t>も登録できるので</t>
    </r>
    <r>
      <rPr>
        <sz val="10"/>
        <color rgb="FF1A1A1A"/>
        <rFont val="游ゴシック"/>
        <family val="3"/>
        <charset val="128"/>
      </rPr>
      <t>CCUS</t>
    </r>
    <r>
      <rPr>
        <sz val="10"/>
        <color rgb="FF1A1A1A"/>
        <rFont val="Noto Sans CJK SC"/>
        <family val="2"/>
        <charset val="1"/>
      </rPr>
      <t>連携時の必須項目もカバー。</t>
    </r>
  </si>
  <si>
    <t>③</t>
  </si>
  <si>
    <r>
      <rPr>
        <b/>
        <sz val="10"/>
        <color rgb="FFA88A45"/>
        <rFont val="Noto Sans CJK SC"/>
        <family val="2"/>
        <charset val="1"/>
      </rPr>
      <t>就業履歴</t>
    </r>
    <r>
      <rPr>
        <b/>
        <sz val="10"/>
        <color rgb="FFA88A45"/>
        <rFont val="游ゴシック"/>
        <family val="3"/>
        <charset val="128"/>
      </rPr>
      <t>_</t>
    </r>
    <r>
      <rPr>
        <b/>
        <sz val="10"/>
        <color rgb="FFA88A45"/>
        <rFont val="Noto Sans CJK SC"/>
        <family val="2"/>
        <charset val="1"/>
      </rPr>
      <t>日単位</t>
    </r>
  </si>
  <si>
    <r>
      <rPr>
        <sz val="10"/>
        <color rgb="FF1A1A1A"/>
        <rFont val="游ゴシック"/>
        <family val="3"/>
        <charset val="128"/>
      </rPr>
      <t>1</t>
    </r>
    <r>
      <rPr>
        <sz val="10"/>
        <color rgb="FF1A1A1A"/>
        <rFont val="Noto Sans CJK SC"/>
        <family val="2"/>
        <charset val="1"/>
      </rPr>
      <t>人</t>
    </r>
    <r>
      <rPr>
        <sz val="10"/>
        <color rgb="FF1A1A1A"/>
        <rFont val="游ゴシック"/>
        <family val="3"/>
        <charset val="128"/>
      </rPr>
      <t>1</t>
    </r>
    <r>
      <rPr>
        <sz val="10"/>
        <color rgb="FF1A1A1A"/>
        <rFont val="Noto Sans CJK SC"/>
        <family val="2"/>
        <charset val="1"/>
      </rPr>
      <t>日</t>
    </r>
    <r>
      <rPr>
        <sz val="10"/>
        <color rgb="FF1A1A1A"/>
        <rFont val="游ゴシック"/>
        <family val="3"/>
        <charset val="128"/>
      </rPr>
      <t>1</t>
    </r>
    <r>
      <rPr>
        <sz val="10"/>
        <color rgb="FF1A1A1A"/>
        <rFont val="Noto Sans CJK SC"/>
        <family val="2"/>
        <charset val="1"/>
      </rPr>
      <t>行で</t>
    </r>
    <r>
      <rPr>
        <sz val="10"/>
        <color rgb="FF1A1A1A"/>
        <rFont val="游ゴシック"/>
        <family val="3"/>
        <charset val="128"/>
      </rPr>
      <t>200</t>
    </r>
    <r>
      <rPr>
        <sz val="10"/>
        <color rgb="FF1A1A1A"/>
        <rFont val="Noto Sans CJK SC"/>
        <family val="2"/>
        <charset val="1"/>
      </rPr>
      <t>件分の就業記録。現場</t>
    </r>
    <r>
      <rPr>
        <sz val="10"/>
        <color rgb="FF1A1A1A"/>
        <rFont val="游ゴシック"/>
        <family val="3"/>
        <charset val="128"/>
      </rPr>
      <t>ID</t>
    </r>
    <r>
      <rPr>
        <sz val="10"/>
        <color rgb="FF1A1A1A"/>
        <rFont val="Noto Sans CJK SC"/>
        <family val="2"/>
        <charset val="1"/>
      </rPr>
      <t>・技能者</t>
    </r>
    <r>
      <rPr>
        <sz val="10"/>
        <color rgb="FF1A1A1A"/>
        <rFont val="游ゴシック"/>
        <family val="3"/>
        <charset val="128"/>
      </rPr>
      <t>ID</t>
    </r>
    <r>
      <rPr>
        <sz val="10"/>
        <color rgb="FF1A1A1A"/>
        <rFont val="Noto Sans CJK SC"/>
        <family val="2"/>
        <charset val="1"/>
      </rPr>
      <t>を入れるだけで現場名・氏名・所属会社・職種・職能</t>
    </r>
    <r>
      <rPr>
        <sz val="10"/>
        <color rgb="FF1A1A1A"/>
        <rFont val="游ゴシック"/>
        <family val="3"/>
        <charset val="128"/>
      </rPr>
      <t>LV</t>
    </r>
    <r>
      <rPr>
        <sz val="10"/>
        <color rgb="FF1A1A1A"/>
        <rFont val="Noto Sans CJK SC"/>
        <family val="2"/>
        <charset val="1"/>
      </rPr>
      <t>が自動表示。グリーンファイル作業員名簿の元データに。</t>
    </r>
  </si>
  <si>
    <t>④</t>
  </si>
  <si>
    <r>
      <rPr>
        <b/>
        <sz val="10"/>
        <color rgb="FFA88A45"/>
        <rFont val="Noto Sans CJK SC"/>
        <family val="2"/>
        <charset val="1"/>
      </rPr>
      <t>就業履歴</t>
    </r>
    <r>
      <rPr>
        <b/>
        <sz val="10"/>
        <color rgb="FFA88A45"/>
        <rFont val="游ゴシック"/>
        <family val="3"/>
        <charset val="128"/>
      </rPr>
      <t>_</t>
    </r>
    <r>
      <rPr>
        <b/>
        <sz val="10"/>
        <color rgb="FFA88A45"/>
        <rFont val="Noto Sans CJK SC"/>
        <family val="2"/>
        <charset val="1"/>
      </rPr>
      <t>シフト詳細</t>
    </r>
  </si>
  <si>
    <r>
      <rPr>
        <sz val="10"/>
        <color rgb="FF1A1A1A"/>
        <rFont val="Noto Sans CJK SC"/>
        <family val="2"/>
        <charset val="1"/>
      </rPr>
      <t>入退場時刻・休憩時間まで含めた</t>
    </r>
    <r>
      <rPr>
        <sz val="10"/>
        <color rgb="FF1A1A1A"/>
        <rFont val="游ゴシック"/>
        <family val="3"/>
        <charset val="128"/>
      </rPr>
      <t>100</t>
    </r>
    <r>
      <rPr>
        <sz val="10"/>
        <color rgb="FF1A1A1A"/>
        <rFont val="Noto Sans CJK SC"/>
        <family val="2"/>
        <charset val="1"/>
      </rPr>
      <t>件分の詳細記録。実働時間も自動計算（退場</t>
    </r>
    <r>
      <rPr>
        <sz val="10"/>
        <color rgb="FF1A1A1A"/>
        <rFont val="游ゴシック"/>
        <family val="3"/>
        <charset val="128"/>
      </rPr>
      <t>-</t>
    </r>
    <r>
      <rPr>
        <sz val="10"/>
        <color rgb="FF1A1A1A"/>
        <rFont val="Noto Sans CJK SC"/>
        <family val="2"/>
        <charset val="1"/>
      </rPr>
      <t>入場</t>
    </r>
    <r>
      <rPr>
        <sz val="10"/>
        <color rgb="FF1A1A1A"/>
        <rFont val="游ゴシック"/>
        <family val="3"/>
        <charset val="128"/>
      </rPr>
      <t>-</t>
    </r>
    <r>
      <rPr>
        <sz val="10"/>
        <color rgb="FF1A1A1A"/>
        <rFont val="Noto Sans CJK SC"/>
        <family val="2"/>
        <charset val="1"/>
      </rPr>
      <t>休憩）。労働時間管理にも。</t>
    </r>
  </si>
  <si>
    <t>⑤</t>
  </si>
  <si>
    <t>職人別サマリー</t>
  </si>
  <si>
    <r>
      <rPr>
        <sz val="10"/>
        <color rgb="FF1A1A1A"/>
        <rFont val="Noto Sans CJK SC"/>
        <family val="2"/>
        <charset val="1"/>
      </rPr>
      <t>各技能者の総就業日数・経験現場数・主任者経験を自動集計。次レベルまでの必要日数も表示（</t>
    </r>
    <r>
      <rPr>
        <sz val="10"/>
        <color rgb="FF1A1A1A"/>
        <rFont val="游ゴシック"/>
        <family val="3"/>
        <charset val="128"/>
      </rPr>
      <t>LV2=645</t>
    </r>
    <r>
      <rPr>
        <sz val="10"/>
        <color rgb="FF1A1A1A"/>
        <rFont val="Noto Sans CJK SC"/>
        <family val="2"/>
        <charset val="1"/>
      </rPr>
      <t>日</t>
    </r>
    <r>
      <rPr>
        <sz val="10"/>
        <color rgb="FF1A1A1A"/>
        <rFont val="游ゴシック"/>
        <family val="3"/>
        <charset val="128"/>
      </rPr>
      <t>/LV3=1505</t>
    </r>
    <r>
      <rPr>
        <sz val="10"/>
        <color rgb="FF1A1A1A"/>
        <rFont val="Noto Sans CJK SC"/>
        <family val="2"/>
        <charset val="1"/>
      </rPr>
      <t>日</t>
    </r>
    <r>
      <rPr>
        <sz val="10"/>
        <color rgb="FF1A1A1A"/>
        <rFont val="游ゴシック"/>
        <family val="3"/>
        <charset val="128"/>
      </rPr>
      <t>/LV4=2150</t>
    </r>
    <r>
      <rPr>
        <sz val="10"/>
        <color rgb="FF1A1A1A"/>
        <rFont val="Noto Sans CJK SC"/>
        <family val="2"/>
        <charset val="1"/>
      </rPr>
      <t>日）。雅見職能認定申請のタイミングがわかる。</t>
    </r>
  </si>
  <si>
    <t>⑥</t>
  </si>
  <si>
    <t>現場別サマリー</t>
  </si>
  <si>
    <t>現場ごとの延べ人日・参加技能者数・職能レベル別の人日を自動集計。元請への報告書作成にそのまま使える。</t>
  </si>
  <si>
    <t>⑦</t>
  </si>
  <si>
    <t>就業記録証明書</t>
  </si>
  <si>
    <r>
      <rPr>
        <sz val="10"/>
        <color rgb="FF1A1A1A"/>
        <rFont val="Noto Sans CJK SC"/>
        <family val="2"/>
        <charset val="1"/>
      </rPr>
      <t>技能者</t>
    </r>
    <r>
      <rPr>
        <sz val="10"/>
        <color rgb="FF1A1A1A"/>
        <rFont val="游ゴシック"/>
        <family val="3"/>
        <charset val="128"/>
      </rPr>
      <t>ID</t>
    </r>
    <r>
      <rPr>
        <sz val="10"/>
        <color rgb="FF1A1A1A"/>
        <rFont val="Noto Sans CJK SC"/>
        <family val="2"/>
        <charset val="1"/>
      </rPr>
      <t>を</t>
    </r>
    <r>
      <rPr>
        <sz val="10"/>
        <color rgb="FF1A1A1A"/>
        <rFont val="游ゴシック"/>
        <family val="3"/>
        <charset val="128"/>
      </rPr>
      <t>1</t>
    </r>
    <r>
      <rPr>
        <sz val="10"/>
        <color rgb="FF1A1A1A"/>
        <rFont val="Noto Sans CJK SC"/>
        <family val="2"/>
        <charset val="1"/>
      </rPr>
      <t>つ入れるだけで、その人の就業実績が印刷用フォーマットに自動展開。職人が転職する時や職能認定申請時に発行。</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</si>
  <si>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</si>
  <si>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</si>
  <si>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技能者・現場を登録</t>
  </si>
  <si>
    <r>
      <rPr>
        <sz val="10"/>
        <color rgb="FF1A1A1A"/>
        <rFont val="Noto Sans CJK SC"/>
        <family val="2"/>
        <charset val="1"/>
      </rPr>
      <t>「技能者マスタ」「現場マスタ」に基本情報を登録。技能者</t>
    </r>
    <r>
      <rPr>
        <sz val="10"/>
        <color rgb="FF1A1A1A"/>
        <rFont val="游ゴシック"/>
        <family val="3"/>
        <charset val="128"/>
      </rPr>
      <t>ID</t>
    </r>
    <r>
      <rPr>
        <sz val="10"/>
        <color rgb="FF1A1A1A"/>
        <rFont val="Noto Sans CJK SC"/>
        <family val="2"/>
        <charset val="1"/>
      </rPr>
      <t>と現場</t>
    </r>
    <r>
      <rPr>
        <sz val="10"/>
        <color rgb="FF1A1A1A"/>
        <rFont val="游ゴシック"/>
        <family val="3"/>
        <charset val="128"/>
      </rPr>
      <t>ID</t>
    </r>
    <r>
      <rPr>
        <sz val="10"/>
        <color rgb="FF1A1A1A"/>
        <rFont val="Noto Sans CJK SC"/>
        <family val="2"/>
        <charset val="1"/>
      </rPr>
      <t>は独自に決めて</t>
    </r>
    <r>
      <rPr>
        <sz val="10"/>
        <color rgb="FF1A1A1A"/>
        <rFont val="游ゴシック"/>
        <family val="3"/>
        <charset val="128"/>
      </rPr>
      <t>OK</t>
    </r>
    <r>
      <rPr>
        <sz val="10"/>
        <color rgb="FF1A1A1A"/>
        <rFont val="Noto Sans CJK SC"/>
        <family val="2"/>
        <charset val="1"/>
      </rPr>
      <t>（例：</t>
    </r>
    <r>
      <rPr>
        <sz val="10"/>
        <color rgb="FF1A1A1A"/>
        <rFont val="游ゴシック"/>
        <family val="3"/>
        <charset val="128"/>
      </rPr>
      <t>T-001</t>
    </r>
    <r>
      <rPr>
        <sz val="10"/>
        <color rgb="FF1A1A1A"/>
        <rFont val="Noto Sans CJK SC"/>
        <family val="2"/>
        <charset val="1"/>
      </rPr>
      <t>、</t>
    </r>
    <r>
      <rPr>
        <sz val="10"/>
        <color rgb="FF1A1A1A"/>
        <rFont val="游ゴシック"/>
        <family val="3"/>
        <charset val="128"/>
      </rPr>
      <t>G-001</t>
    </r>
    <r>
      <rPr>
        <sz val="10"/>
        <color rgb="FF1A1A1A"/>
        <rFont val="Noto Sans CJK SC"/>
        <family val="2"/>
        <charset val="1"/>
      </rPr>
      <t>）。</t>
    </r>
  </si>
  <si>
    <t>STEP 2</t>
  </si>
  <si>
    <t>毎日の就業を記録</t>
  </si>
  <si>
    <r>
      <rPr>
        <sz val="10"/>
        <color rgb="FF1A1A1A"/>
        <rFont val="Noto Sans CJK SC"/>
        <family val="2"/>
        <charset val="1"/>
      </rPr>
      <t>現場が動いてる日は「就業履歴</t>
    </r>
    <r>
      <rPr>
        <sz val="10"/>
        <color rgb="FF1A1A1A"/>
        <rFont val="游ゴシック"/>
        <family val="3"/>
        <charset val="128"/>
      </rPr>
      <t>_</t>
    </r>
    <r>
      <rPr>
        <sz val="10"/>
        <color rgb="FF1A1A1A"/>
        <rFont val="Noto Sans CJK SC"/>
        <family val="2"/>
        <charset val="1"/>
      </rPr>
      <t>日単位」に</t>
    </r>
    <r>
      <rPr>
        <sz val="10"/>
        <color rgb="FF1A1A1A"/>
        <rFont val="游ゴシック"/>
        <family val="3"/>
        <charset val="128"/>
      </rPr>
      <t>1</t>
    </r>
    <r>
      <rPr>
        <sz val="10"/>
        <color rgb="FF1A1A1A"/>
        <rFont val="Noto Sans CJK SC"/>
        <family val="2"/>
        <charset val="1"/>
      </rPr>
      <t>人</t>
    </r>
    <r>
      <rPr>
        <sz val="10"/>
        <color rgb="FF1A1A1A"/>
        <rFont val="游ゴシック"/>
        <family val="3"/>
        <charset val="128"/>
      </rPr>
      <t>1</t>
    </r>
    <r>
      <rPr>
        <sz val="10"/>
        <color rgb="FF1A1A1A"/>
        <rFont val="Noto Sans CJK SC"/>
        <family val="2"/>
        <charset val="1"/>
      </rPr>
      <t>行で記録。現場</t>
    </r>
    <r>
      <rPr>
        <sz val="10"/>
        <color rgb="FF1A1A1A"/>
        <rFont val="游ゴシック"/>
        <family val="3"/>
        <charset val="128"/>
      </rPr>
      <t>ID</t>
    </r>
    <r>
      <rPr>
        <sz val="10"/>
        <color rgb="FF1A1A1A"/>
        <rFont val="Noto Sans CJK SC"/>
        <family val="2"/>
        <charset val="1"/>
      </rPr>
      <t>・技能者</t>
    </r>
    <r>
      <rPr>
        <sz val="10"/>
        <color rgb="FF1A1A1A"/>
        <rFont val="游ゴシック"/>
        <family val="3"/>
        <charset val="128"/>
      </rPr>
      <t>ID</t>
    </r>
    <r>
      <rPr>
        <sz val="10"/>
        <color rgb="FF1A1A1A"/>
        <rFont val="Noto Sans CJK SC"/>
        <family val="2"/>
        <charset val="1"/>
      </rPr>
      <t>を入れるだけで他は自動表示。</t>
    </r>
  </si>
  <si>
    <t>STEP 3</t>
  </si>
  <si>
    <t>サマリーで状況把握</t>
  </si>
  <si>
    <r>
      <rPr>
        <sz val="10"/>
        <color rgb="FF1A1A1A"/>
        <rFont val="Noto Sans CJK SC"/>
        <family val="2"/>
        <charset val="1"/>
      </rPr>
      <t>「職人別サマリー」で各技能者の総就業日数を確認。</t>
    </r>
    <r>
      <rPr>
        <sz val="10"/>
        <color rgb="FF1A1A1A"/>
        <rFont val="游ゴシック"/>
        <family val="3"/>
        <charset val="128"/>
      </rPr>
      <t>LV2</t>
    </r>
    <r>
      <rPr>
        <sz val="10"/>
        <color rgb="FF1A1A1A"/>
        <rFont val="Noto Sans CJK SC"/>
        <family val="2"/>
        <charset val="1"/>
      </rPr>
      <t>まであと何日かが一目でわかる。「現場別サマリー」で現場の規模感を把握。</t>
    </r>
  </si>
  <si>
    <t>STEP 4</t>
  </si>
  <si>
    <t>必要時に証明書発行</t>
  </si>
  <si>
    <r>
      <rPr>
        <sz val="10"/>
        <color rgb="FF1A1A1A"/>
        <rFont val="Noto Sans CJK SC"/>
        <family val="2"/>
        <charset val="1"/>
      </rPr>
      <t>技能者から「転職するから就業記録ください」と言われたら、就業記録証明書シートに技能者</t>
    </r>
    <r>
      <rPr>
        <sz val="10"/>
        <color rgb="FF1A1A1A"/>
        <rFont val="游ゴシック"/>
        <family val="3"/>
        <charset val="128"/>
      </rPr>
      <t>ID</t>
    </r>
    <r>
      <rPr>
        <sz val="10"/>
        <color rgb="FF1A1A1A"/>
        <rFont val="Noto Sans CJK SC"/>
        <family val="2"/>
        <charset val="1"/>
      </rPr>
      <t>を入れるだけで印刷用書類が完成。</t>
    </r>
  </si>
  <si>
    <t>■ 自動でやってくれること</t>
  </si>
  <si>
    <t>⚪️</t>
  </si>
  <si>
    <r>
      <rPr>
        <b/>
        <sz val="10"/>
        <color rgb="FFA88A45"/>
        <rFont val="游ゴシック"/>
        <family val="3"/>
        <charset val="128"/>
      </rPr>
      <t>LV1</t>
    </r>
    <r>
      <rPr>
        <b/>
        <sz val="10"/>
        <color rgb="FFA88A45"/>
        <rFont val="Noto Sans CJK SC"/>
        <family val="2"/>
        <charset val="1"/>
      </rPr>
      <t>：白色（初級）</t>
    </r>
  </si>
  <si>
    <r>
      <rPr>
        <sz val="10"/>
        <color rgb="FF1A1A1A"/>
        <rFont val="Noto Sans CJK SC"/>
        <family val="2"/>
        <charset val="1"/>
      </rPr>
      <t>経験</t>
    </r>
    <r>
      <rPr>
        <sz val="10"/>
        <color rgb="FF1A1A1A"/>
        <rFont val="游ゴシック"/>
        <family val="3"/>
        <charset val="128"/>
      </rPr>
      <t>3</t>
    </r>
    <r>
      <rPr>
        <sz val="10"/>
        <color rgb="FF1A1A1A"/>
        <rFont val="Noto Sans CJK SC"/>
        <family val="2"/>
        <charset val="1"/>
      </rPr>
      <t>年未満の初級技能者は薄い青で表示。</t>
    </r>
  </si>
  <si>
    <r>
      <rPr>
        <b/>
        <sz val="10"/>
        <color rgb="FFA88A45"/>
        <rFont val="游ゴシック"/>
        <family val="3"/>
        <charset val="128"/>
      </rPr>
      <t>LV2</t>
    </r>
    <r>
      <rPr>
        <b/>
        <sz val="10"/>
        <color rgb="FFA88A45"/>
        <rFont val="Noto Sans CJK SC"/>
        <family val="2"/>
        <charset val="1"/>
      </rPr>
      <t>：銀色（中級）</t>
    </r>
  </si>
  <si>
    <r>
      <rPr>
        <sz val="10"/>
        <color rgb="FF1A1A1A"/>
        <rFont val="游ゴシック"/>
        <family val="3"/>
        <charset val="128"/>
      </rPr>
      <t>3</t>
    </r>
    <r>
      <rPr>
        <sz val="10"/>
        <color rgb="FF1A1A1A"/>
        <rFont val="Noto Sans CJK SC"/>
        <family val="2"/>
        <charset val="1"/>
      </rPr>
      <t>年以上</t>
    </r>
    <r>
      <rPr>
        <sz val="10"/>
        <color rgb="FF1A1A1A"/>
        <rFont val="游ゴシック"/>
        <family val="3"/>
        <charset val="128"/>
      </rPr>
      <t>(645</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の中級技能者は薄い銀で表示。</t>
    </r>
  </si>
  <si>
    <t>🟡</t>
  </si>
  <si>
    <r>
      <rPr>
        <b/>
        <sz val="10"/>
        <color rgb="FFA88A45"/>
        <rFont val="游ゴシック"/>
        <family val="3"/>
        <charset val="128"/>
      </rPr>
      <t>LV3</t>
    </r>
    <r>
      <rPr>
        <b/>
        <sz val="10"/>
        <color rgb="FFA88A45"/>
        <rFont val="Noto Sans CJK SC"/>
        <family val="2"/>
        <charset val="1"/>
      </rPr>
      <t>：金色（上級）</t>
    </r>
  </si>
  <si>
    <r>
      <rPr>
        <sz val="10"/>
        <color rgb="FF1A1A1A"/>
        <rFont val="游ゴシック"/>
        <family val="3"/>
        <charset val="128"/>
      </rPr>
      <t>7</t>
    </r>
    <r>
      <rPr>
        <sz val="10"/>
        <color rgb="FF1A1A1A"/>
        <rFont val="Noto Sans CJK SC"/>
        <family val="2"/>
        <charset val="1"/>
      </rPr>
      <t>年以上</t>
    </r>
    <r>
      <rPr>
        <sz val="10"/>
        <color rgb="FF1A1A1A"/>
        <rFont val="游ゴシック"/>
        <family val="3"/>
        <charset val="128"/>
      </rPr>
      <t>(1505</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の上級技能者は薄い金で表示。</t>
    </r>
  </si>
  <si>
    <t>⚫️</t>
  </si>
  <si>
    <r>
      <rPr>
        <b/>
        <sz val="10"/>
        <color rgb="FFA88A45"/>
        <rFont val="游ゴシック"/>
        <family val="3"/>
        <charset val="128"/>
      </rPr>
      <t>LV4</t>
    </r>
    <r>
      <rPr>
        <b/>
        <sz val="10"/>
        <color rgb="FFA88A45"/>
        <rFont val="Noto Sans CJK SC"/>
        <family val="2"/>
        <charset val="1"/>
      </rPr>
      <t>：黒色（高級）</t>
    </r>
  </si>
  <si>
    <r>
      <rPr>
        <sz val="10"/>
        <color rgb="FF1A1A1A"/>
        <rFont val="游ゴシック"/>
        <family val="3"/>
        <charset val="128"/>
      </rPr>
      <t>10</t>
    </r>
    <r>
      <rPr>
        <sz val="10"/>
        <color rgb="FF1A1A1A"/>
        <rFont val="Noto Sans CJK SC"/>
        <family val="2"/>
        <charset val="1"/>
      </rPr>
      <t>年以上</t>
    </r>
    <r>
      <rPr>
        <sz val="10"/>
        <color rgb="FF1A1A1A"/>
        <rFont val="游ゴシック"/>
        <family val="3"/>
        <charset val="128"/>
      </rPr>
      <t>(2150</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の高級技能者は黒背景で表示。職能カード色そのまま。</t>
    </r>
  </si>
  <si>
    <t>🔗</t>
  </si>
  <si>
    <t>マスタからの自動引用</t>
  </si>
  <si>
    <r>
      <rPr>
        <sz val="10"/>
        <color rgb="FF1A1A1A"/>
        <rFont val="Noto Sans CJK SC"/>
        <family val="2"/>
        <charset val="1"/>
      </rPr>
      <t>現場</t>
    </r>
    <r>
      <rPr>
        <sz val="10"/>
        <color rgb="FF1A1A1A"/>
        <rFont val="游ゴシック"/>
        <family val="3"/>
        <charset val="128"/>
      </rPr>
      <t>ID</t>
    </r>
    <r>
      <rPr>
        <sz val="10"/>
        <color rgb="FF1A1A1A"/>
        <rFont val="Noto Sans CJK SC"/>
        <family val="2"/>
        <charset val="1"/>
      </rPr>
      <t>・技能者</t>
    </r>
    <r>
      <rPr>
        <sz val="10"/>
        <color rgb="FF1A1A1A"/>
        <rFont val="游ゴシック"/>
        <family val="3"/>
        <charset val="128"/>
      </rPr>
      <t>ID</t>
    </r>
    <r>
      <rPr>
        <sz val="10"/>
        <color rgb="FF1A1A1A"/>
        <rFont val="Noto Sans CJK SC"/>
        <family val="2"/>
        <charset val="1"/>
      </rPr>
      <t>を入れるだけで、現場名・氏名・所属会社・職種・職能</t>
    </r>
    <r>
      <rPr>
        <sz val="10"/>
        <color rgb="FF1A1A1A"/>
        <rFont val="游ゴシック"/>
        <family val="3"/>
        <charset val="128"/>
      </rPr>
      <t>LV</t>
    </r>
    <r>
      <rPr>
        <sz val="10"/>
        <color rgb="FF1A1A1A"/>
        <rFont val="Noto Sans CJK SC"/>
        <family val="2"/>
        <charset val="1"/>
      </rPr>
      <t>が全部自動入力。</t>
    </r>
  </si>
  <si>
    <t>⏱</t>
  </si>
  <si>
    <t>実働時間自動計算</t>
  </si>
  <si>
    <r>
      <rPr>
        <sz val="10"/>
        <color rgb="FF1A1A1A"/>
        <rFont val="Noto Sans CJK SC"/>
        <family val="2"/>
        <charset val="1"/>
      </rPr>
      <t>シフト詳細シートで入退場時刻と休憩を入れると、実働時間が自動計算（退場</t>
    </r>
    <r>
      <rPr>
        <sz val="10"/>
        <color rgb="FF1A1A1A"/>
        <rFont val="游ゴシック"/>
        <family val="3"/>
        <charset val="128"/>
      </rPr>
      <t>-</t>
    </r>
    <r>
      <rPr>
        <sz val="10"/>
        <color rgb="FF1A1A1A"/>
        <rFont val="Noto Sans CJK SC"/>
        <family val="2"/>
        <charset val="1"/>
      </rPr>
      <t>入場</t>
    </r>
    <r>
      <rPr>
        <sz val="10"/>
        <color rgb="FF1A1A1A"/>
        <rFont val="游ゴシック"/>
        <family val="3"/>
        <charset val="128"/>
      </rPr>
      <t>-</t>
    </r>
    <r>
      <rPr>
        <sz val="10"/>
        <color rgb="FF1A1A1A"/>
        <rFont val="Noto Sans CJK SC"/>
        <family val="2"/>
        <charset val="1"/>
      </rPr>
      <t>休憩）。</t>
    </r>
  </si>
  <si>
    <t>📊</t>
  </si>
  <si>
    <t>総就業日数の自動集計</t>
  </si>
  <si>
    <t>各技能者の経験日数を全シートから集計。次レベルまでの必要日数も表示。</t>
  </si>
  <si>
    <t>🏗</t>
  </si>
  <si>
    <t>現場別人日の自動集計</t>
  </si>
  <si>
    <r>
      <rPr>
        <sz val="10"/>
        <color rgb="FF1A1A1A"/>
        <rFont val="Noto Sans CJK SC"/>
        <family val="2"/>
        <charset val="1"/>
      </rPr>
      <t>現場ごとに延べ人日・職能</t>
    </r>
    <r>
      <rPr>
        <sz val="10"/>
        <color rgb="FF1A1A1A"/>
        <rFont val="游ゴシック"/>
        <family val="3"/>
        <charset val="128"/>
      </rPr>
      <t>LV</t>
    </r>
    <r>
      <rPr>
        <sz val="10"/>
        <color rgb="FF1A1A1A"/>
        <rFont val="Noto Sans CJK SC"/>
        <family val="2"/>
        <charset val="1"/>
      </rPr>
      <t>別人数を自動集計。元請への報告にそのまま使える。</t>
    </r>
  </si>
  <si>
    <t>📄</t>
  </si>
  <si>
    <t>就業記録証明書の自動生成</t>
  </si>
  <si>
    <r>
      <rPr>
        <sz val="10"/>
        <color rgb="FF1A1A1A"/>
        <rFont val="Noto Sans CJK SC"/>
        <family val="2"/>
        <charset val="1"/>
      </rPr>
      <t>技能者</t>
    </r>
    <r>
      <rPr>
        <sz val="10"/>
        <color rgb="FF1A1A1A"/>
        <rFont val="游ゴシック"/>
        <family val="3"/>
        <charset val="128"/>
      </rPr>
      <t>ID1</t>
    </r>
    <r>
      <rPr>
        <sz val="10"/>
        <color rgb="FF1A1A1A"/>
        <rFont val="Noto Sans CJK SC"/>
        <family val="2"/>
        <charset val="1"/>
      </rPr>
      <t>つ入れるだけで、印刷可能な証明書フォーマットに就業実績が自動展開。</t>
    </r>
  </si>
  <si>
    <t>🆔</t>
  </si>
  <si>
    <r>
      <rPr>
        <b/>
        <sz val="10"/>
        <color rgb="FFA88A45"/>
        <rFont val="游ゴシック"/>
        <family val="3"/>
        <charset val="128"/>
      </rPr>
      <t>CCUS</t>
    </r>
    <r>
      <rPr>
        <b/>
        <sz val="10"/>
        <color rgb="FFA88A45"/>
        <rFont val="Noto Sans CJK SC"/>
        <family val="2"/>
        <charset val="1"/>
      </rPr>
      <t>カード番号の桁数チェック</t>
    </r>
  </si>
  <si>
    <r>
      <rPr>
        <sz val="10"/>
        <color rgb="FF1A1A1A"/>
        <rFont val="游ゴシック"/>
        <family val="3"/>
        <charset val="128"/>
      </rPr>
      <t>13</t>
    </r>
    <r>
      <rPr>
        <sz val="10"/>
        <color rgb="FF1A1A1A"/>
        <rFont val="Noto Sans CJK SC"/>
        <family val="2"/>
        <charset val="1"/>
      </rPr>
      <t>桁でないカード番号は赤で警告。入力ミス防止。</t>
    </r>
  </si>
  <si>
    <t>■ 運用のコツ</t>
  </si>
  <si>
    <t>💡</t>
  </si>
  <si>
    <r>
      <rPr>
        <b/>
        <sz val="10"/>
        <color rgb="FFA88A45"/>
        <rFont val="游ゴシック"/>
        <family val="3"/>
        <charset val="128"/>
      </rPr>
      <t>ID</t>
    </r>
    <r>
      <rPr>
        <b/>
        <sz val="10"/>
        <color rgb="FFA88A45"/>
        <rFont val="Noto Sans CJK SC"/>
        <family val="2"/>
        <charset val="1"/>
      </rPr>
      <t>命名は分かりやすく</t>
    </r>
  </si>
  <si>
    <r>
      <rPr>
        <sz val="10"/>
        <color rgb="FF1A1A1A"/>
        <rFont val="Noto Sans CJK SC"/>
        <family val="2"/>
        <charset val="1"/>
      </rPr>
      <t>技能者</t>
    </r>
    <r>
      <rPr>
        <sz val="10"/>
        <color rgb="FF1A1A1A"/>
        <rFont val="游ゴシック"/>
        <family val="3"/>
        <charset val="128"/>
      </rPr>
      <t>ID</t>
    </r>
    <r>
      <rPr>
        <sz val="10"/>
        <color rgb="FF1A1A1A"/>
        <rFont val="Noto Sans CJK SC"/>
        <family val="2"/>
        <charset val="1"/>
      </rPr>
      <t>は「</t>
    </r>
    <r>
      <rPr>
        <sz val="10"/>
        <color rgb="FF1A1A1A"/>
        <rFont val="游ゴシック"/>
        <family val="3"/>
        <charset val="128"/>
      </rPr>
      <t>T-001</t>
    </r>
    <r>
      <rPr>
        <sz val="10"/>
        <color rgb="FF1A1A1A"/>
        <rFont val="Noto Sans CJK SC"/>
        <family val="2"/>
        <charset val="1"/>
      </rPr>
      <t>」「</t>
    </r>
    <r>
      <rPr>
        <sz val="10"/>
        <color rgb="FF1A1A1A"/>
        <rFont val="游ゴシック"/>
        <family val="3"/>
        <charset val="128"/>
      </rPr>
      <t>T-002</t>
    </r>
    <r>
      <rPr>
        <sz val="10"/>
        <color rgb="FF1A1A1A"/>
        <rFont val="Noto Sans CJK SC"/>
        <family val="2"/>
        <charset val="1"/>
      </rPr>
      <t>」など連番、現場</t>
    </r>
    <r>
      <rPr>
        <sz val="10"/>
        <color rgb="FF1A1A1A"/>
        <rFont val="游ゴシック"/>
        <family val="3"/>
        <charset val="128"/>
      </rPr>
      <t>ID</t>
    </r>
    <r>
      <rPr>
        <sz val="10"/>
        <color rgb="FF1A1A1A"/>
        <rFont val="Noto Sans CJK SC"/>
        <family val="2"/>
        <charset val="1"/>
      </rPr>
      <t>は「</t>
    </r>
    <r>
      <rPr>
        <sz val="10"/>
        <color rgb="FF1A1A1A"/>
        <rFont val="游ゴシック"/>
        <family val="3"/>
        <charset val="128"/>
      </rPr>
      <t>G-2025-001</t>
    </r>
    <r>
      <rPr>
        <sz val="10"/>
        <color rgb="FF1A1A1A"/>
        <rFont val="Noto Sans CJK SC"/>
        <family val="2"/>
        <charset val="1"/>
      </rPr>
      <t>」など年度＋連番が管理しやすい。</t>
    </r>
  </si>
  <si>
    <t>毎日記録の習慣を</t>
  </si>
  <si>
    <t>後でまとめて入力すると抜け漏れが発生。朝礼後・昼休み・帰社時のいずれかで毎日入力。</t>
  </si>
  <si>
    <r>
      <rPr>
        <b/>
        <sz val="10"/>
        <color rgb="FFA88A45"/>
        <rFont val="游ゴシック"/>
        <family val="3"/>
        <charset val="128"/>
      </rPr>
      <t>CCUS</t>
    </r>
    <r>
      <rPr>
        <b/>
        <sz val="10"/>
        <color rgb="FFA88A45"/>
        <rFont val="Noto Sans CJK SC"/>
        <family val="2"/>
        <charset val="1"/>
      </rPr>
      <t>本体と並行運用</t>
    </r>
  </si>
  <si>
    <r>
      <rPr>
        <sz val="10"/>
        <color rgb="FF1A1A1A"/>
        <rFont val="游ゴシック"/>
        <family val="3"/>
        <charset val="128"/>
      </rPr>
      <t>CCUS</t>
    </r>
    <r>
      <rPr>
        <sz val="10"/>
        <color rgb="FF1A1A1A"/>
        <rFont val="Noto Sans CJK SC"/>
        <family val="2"/>
        <charset val="1"/>
      </rPr>
      <t>カードリーダーがある現場では本体に記録、ない現場や臨時の現場では本テンプレで補完。</t>
    </r>
  </si>
  <si>
    <t>証明書発行は法的にも有効</t>
  </si>
  <si>
    <t>就業記録証明書は職能レベル認定申請の補助資料、転職時の経歴証明として活用可能。社判を押して正式書類として発行。</t>
  </si>
  <si>
    <t>月末に職人別サマリーを確認</t>
  </si>
  <si>
    <t>毎月末に各技能者の総就業日数を確認し、レベルアップ申請のタイミングを逃さない。</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</si>
  <si>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</si>
  <si>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</si>
  <si>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</si>
  <si>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</si>
  <si>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</si>
  <si>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</si>
  <si>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</si>
  <si>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</si>
  <si>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</si>
  <si>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</si>
  <si>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</si>
  <si>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</si>
  <si>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</si>
  <si>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</si>
  <si>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・自社の就業履歴管理に使用する／自社用にカスタマイズして使う／社内で共有して使う／就業記録証明書として発行する。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</si>
  <si>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</si>
  <si>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t>
  </si>
  <si>
    <t>個人情報の取扱いについて</t>
  </si>
  <si>
    <t>本テンプレートには技能者の氏名・生年月日・住所等の個人情報を入力する欄があります。利用者は個人情報保護法に基づき、適切な管理（利用目的の特定・安全管理措置・第三者提供の制限等）を行う責任があります。</t>
  </si>
  <si>
    <r>
      <rPr>
        <b/>
        <sz val="10"/>
        <color rgb="FFA88A45"/>
        <rFont val="游ゴシック"/>
        <family val="3"/>
        <charset val="128"/>
      </rPr>
      <t>CCUS</t>
    </r>
    <r>
      <rPr>
        <b/>
        <sz val="10"/>
        <color rgb="FFA88A45"/>
        <rFont val="Noto Sans CJK SC"/>
        <family val="2"/>
        <charset val="1"/>
      </rPr>
      <t>本体との関係</t>
    </r>
  </si>
  <si>
    <r>
      <rPr>
        <sz val="9"/>
        <color rgb="FF404040"/>
        <rFont val="Noto Sans CJK SC"/>
        <family val="2"/>
        <charset val="1"/>
      </rPr>
      <t>本テンプレートは建設キャリアアップシステム（</t>
    </r>
    <r>
      <rPr>
        <sz val="9"/>
        <color rgb="FF404040"/>
        <rFont val="游ゴシック"/>
        <family val="3"/>
        <charset val="128"/>
      </rPr>
      <t>CCUS</t>
    </r>
    <r>
      <rPr>
        <sz val="9"/>
        <color rgb="FF404040"/>
        <rFont val="Noto Sans CJK SC"/>
        <family val="2"/>
        <charset val="1"/>
      </rPr>
      <t>）の補助ツールであり、</t>
    </r>
    <r>
      <rPr>
        <sz val="9"/>
        <color rgb="FF404040"/>
        <rFont val="游ゴシック"/>
        <family val="3"/>
        <charset val="128"/>
      </rPr>
      <t>CCUS</t>
    </r>
    <r>
      <rPr>
        <sz val="9"/>
        <color rgb="FF404040"/>
        <rFont val="Noto Sans CJK SC"/>
        <family val="2"/>
        <charset val="1"/>
      </rPr>
      <t>本体への代替や正式な就業履歴登録ではありません。</t>
    </r>
    <r>
      <rPr>
        <sz val="9"/>
        <color rgb="FF404040"/>
        <rFont val="游ゴシック"/>
        <family val="3"/>
        <charset val="128"/>
      </rPr>
      <t>CCUS</t>
    </r>
    <r>
      <rPr>
        <sz val="9"/>
        <color rgb="FF404040"/>
        <rFont val="Noto Sans CJK SC"/>
        <family val="2"/>
        <charset val="1"/>
      </rPr>
      <t>本体への登録・連携は別途必要です。</t>
    </r>
  </si>
  <si>
    <t>免責事項</t>
  </si>
  <si>
    <r>
      <rPr>
        <sz val="9"/>
        <color rgb="FF404040"/>
        <rFont val="Noto Sans CJK SC"/>
        <family val="2"/>
        <charset val="1"/>
      </rPr>
      <t>本テンプレートはあくまで就業履歴管理を補助するツールであり、職能レベル認定の正式な申請書類としての効力を保証するものではありません。実際の認定申請は、</t>
    </r>
    <r>
      <rPr>
        <sz val="9"/>
        <color rgb="FF404040"/>
        <rFont val="游ゴシック"/>
        <family val="3"/>
        <charset val="128"/>
      </rPr>
      <t>CCUS</t>
    </r>
    <r>
      <rPr>
        <sz val="9"/>
        <color rgb="FF404040"/>
        <rFont val="Noto Sans CJK SC"/>
        <family val="2"/>
        <charset val="1"/>
      </rPr>
      <t>運営機関の指定する手続きに従ってください。</t>
    </r>
  </si>
  <si>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</si>
  <si>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</si>
  <si>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</si>
  <si>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</si>
  <si>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</si>
  <si>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</si>
  <si>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r>
      <rPr>
        <b/>
        <sz val="18"/>
        <color rgb="FF1A1A1A"/>
        <rFont val="Noto Sans CJK SC"/>
        <family val="2"/>
        <charset val="1"/>
      </rPr>
      <t>技能者マスタ（</t>
    </r>
    <r>
      <rPr>
        <b/>
        <sz val="18"/>
        <color rgb="FF1A1A1A"/>
        <rFont val="游ゴシック"/>
        <family val="3"/>
        <charset val="128"/>
      </rPr>
      <t>CCUS</t>
    </r>
    <r>
      <rPr>
        <b/>
        <sz val="18"/>
        <color rgb="FF1A1A1A"/>
        <rFont val="Noto Sans CJK SC"/>
        <family val="2"/>
        <charset val="1"/>
      </rPr>
      <t>登録者一覧）</t>
    </r>
  </si>
  <si>
    <t>MIZUKOSHI</t>
  </si>
  <si>
    <t>■ 登録状況サマリー</t>
  </si>
  <si>
    <t>登録技能者数</t>
  </si>
  <si>
    <r>
      <rPr>
        <b/>
        <sz val="10"/>
        <color rgb="FF595959"/>
        <rFont val="Noto Sans CJK SC"/>
        <family val="2"/>
        <charset val="1"/>
      </rPr>
      <t>レベル</t>
    </r>
    <r>
      <rPr>
        <b/>
        <sz val="10"/>
        <color rgb="FF595959"/>
        <rFont val="游ゴシック"/>
        <family val="3"/>
        <charset val="128"/>
      </rPr>
      <t>4(</t>
    </r>
    <r>
      <rPr>
        <b/>
        <sz val="10"/>
        <color rgb="FF595959"/>
        <rFont val="Noto Sans CJK SC"/>
        <family val="2"/>
        <charset val="1"/>
      </rPr>
      <t>黒</t>
    </r>
    <r>
      <rPr>
        <b/>
        <sz val="10"/>
        <color rgb="FF595959"/>
        <rFont val="游ゴシック"/>
        <family val="3"/>
        <charset val="128"/>
      </rPr>
      <t>)</t>
    </r>
  </si>
  <si>
    <r>
      <rPr>
        <b/>
        <sz val="10"/>
        <color rgb="FF595959"/>
        <rFont val="Noto Sans CJK SC"/>
        <family val="2"/>
        <charset val="1"/>
      </rPr>
      <t>レベル</t>
    </r>
    <r>
      <rPr>
        <b/>
        <sz val="10"/>
        <color rgb="FF595959"/>
        <rFont val="游ゴシック"/>
        <family val="3"/>
        <charset val="128"/>
      </rPr>
      <t>3(</t>
    </r>
    <r>
      <rPr>
        <b/>
        <sz val="10"/>
        <color rgb="FF595959"/>
        <rFont val="Noto Sans CJK SC"/>
        <family val="2"/>
        <charset val="1"/>
      </rPr>
      <t>金</t>
    </r>
    <r>
      <rPr>
        <b/>
        <sz val="10"/>
        <color rgb="FF595959"/>
        <rFont val="游ゴシック"/>
        <family val="3"/>
        <charset val="128"/>
      </rPr>
      <t>)</t>
    </r>
  </si>
  <si>
    <r>
      <rPr>
        <b/>
        <sz val="10"/>
        <color rgb="FF595959"/>
        <rFont val="Noto Sans CJK SC"/>
        <family val="2"/>
        <charset val="1"/>
      </rPr>
      <t>レベル</t>
    </r>
    <r>
      <rPr>
        <b/>
        <sz val="10"/>
        <color rgb="FF595959"/>
        <rFont val="游ゴシック"/>
        <family val="3"/>
        <charset val="128"/>
      </rPr>
      <t>2(</t>
    </r>
    <r>
      <rPr>
        <b/>
        <sz val="10"/>
        <color rgb="FF595959"/>
        <rFont val="Noto Sans CJK SC"/>
        <family val="2"/>
        <charset val="1"/>
      </rPr>
      <t>銀</t>
    </r>
    <r>
      <rPr>
        <b/>
        <sz val="10"/>
        <color rgb="FF595959"/>
        <rFont val="游ゴシック"/>
        <family val="3"/>
        <charset val="128"/>
      </rPr>
      <t>)</t>
    </r>
  </si>
  <si>
    <r>
      <rPr>
        <b/>
        <sz val="10"/>
        <color rgb="FF595959"/>
        <rFont val="Noto Sans CJK SC"/>
        <family val="2"/>
        <charset val="1"/>
      </rPr>
      <t>レベル</t>
    </r>
    <r>
      <rPr>
        <b/>
        <sz val="10"/>
        <color rgb="FF595959"/>
        <rFont val="游ゴシック"/>
        <family val="3"/>
        <charset val="128"/>
      </rPr>
      <t>1(</t>
    </r>
    <r>
      <rPr>
        <b/>
        <sz val="10"/>
        <color rgb="FF595959"/>
        <rFont val="Noto Sans CJK SC"/>
        <family val="2"/>
        <charset val="1"/>
      </rPr>
      <t>白</t>
    </r>
    <r>
      <rPr>
        <b/>
        <sz val="10"/>
        <color rgb="FF595959"/>
        <rFont val="游ゴシック"/>
        <family val="3"/>
        <charset val="128"/>
      </rPr>
      <t>)</t>
    </r>
  </si>
  <si>
    <t>職能カード凡例：</t>
  </si>
  <si>
    <r>
      <rPr>
        <b/>
        <sz val="9"/>
        <rFont val="游ゴシック"/>
        <family val="3"/>
        <charset val="128"/>
      </rPr>
      <t xml:space="preserve">1 </t>
    </r>
    <r>
      <rPr>
        <b/>
        <sz val="9"/>
        <rFont val="Noto Sans CJK SC"/>
        <family val="2"/>
        <charset val="1"/>
      </rPr>
      <t>白</t>
    </r>
    <r>
      <rPr>
        <b/>
        <sz val="9"/>
        <rFont val="游ゴシック"/>
        <family val="3"/>
        <charset val="128"/>
      </rPr>
      <t>(</t>
    </r>
    <r>
      <rPr>
        <b/>
        <sz val="9"/>
        <rFont val="Noto Sans CJK SC"/>
        <family val="2"/>
        <charset val="1"/>
      </rPr>
      <t>初級</t>
    </r>
    <r>
      <rPr>
        <b/>
        <sz val="9"/>
        <rFont val="游ゴシック"/>
        <family val="3"/>
        <charset val="128"/>
      </rPr>
      <t>)</t>
    </r>
  </si>
  <si>
    <r>
      <rPr>
        <b/>
        <sz val="9"/>
        <rFont val="游ゴシック"/>
        <family val="3"/>
        <charset val="128"/>
      </rPr>
      <t xml:space="preserve">2 </t>
    </r>
    <r>
      <rPr>
        <b/>
        <sz val="9"/>
        <rFont val="Noto Sans CJK SC"/>
        <family val="2"/>
        <charset val="1"/>
      </rPr>
      <t>銀</t>
    </r>
    <r>
      <rPr>
        <b/>
        <sz val="9"/>
        <rFont val="游ゴシック"/>
        <family val="3"/>
        <charset val="128"/>
      </rPr>
      <t>(</t>
    </r>
    <r>
      <rPr>
        <b/>
        <sz val="9"/>
        <rFont val="Noto Sans CJK SC"/>
        <family val="2"/>
        <charset val="1"/>
      </rPr>
      <t>中級</t>
    </r>
    <r>
      <rPr>
        <b/>
        <sz val="9"/>
        <rFont val="游ゴシック"/>
        <family val="3"/>
        <charset val="128"/>
      </rPr>
      <t>)</t>
    </r>
  </si>
  <si>
    <r>
      <rPr>
        <b/>
        <sz val="9"/>
        <rFont val="游ゴシック"/>
        <family val="3"/>
        <charset val="128"/>
      </rPr>
      <t xml:space="preserve">3 </t>
    </r>
    <r>
      <rPr>
        <b/>
        <sz val="9"/>
        <rFont val="Noto Sans CJK SC"/>
        <family val="2"/>
        <charset val="1"/>
      </rPr>
      <t>金</t>
    </r>
    <r>
      <rPr>
        <b/>
        <sz val="9"/>
        <rFont val="游ゴシック"/>
        <family val="3"/>
        <charset val="128"/>
      </rPr>
      <t>(</t>
    </r>
    <r>
      <rPr>
        <b/>
        <sz val="9"/>
        <rFont val="Noto Sans CJK SC"/>
        <family val="2"/>
        <charset val="1"/>
      </rPr>
      <t>上級</t>
    </r>
    <r>
      <rPr>
        <b/>
        <sz val="9"/>
        <rFont val="游ゴシック"/>
        <family val="3"/>
        <charset val="128"/>
      </rPr>
      <t>)</t>
    </r>
  </si>
  <si>
    <r>
      <rPr>
        <b/>
        <sz val="9"/>
        <color rgb="FFFFFFFF"/>
        <rFont val="游ゴシック"/>
        <family val="3"/>
        <charset val="128"/>
      </rPr>
      <t xml:space="preserve">4 </t>
    </r>
    <r>
      <rPr>
        <b/>
        <sz val="9"/>
        <color rgb="FFFFFFFF"/>
        <rFont val="Noto Sans CJK SC"/>
        <family val="2"/>
        <charset val="1"/>
      </rPr>
      <t>黒</t>
    </r>
    <r>
      <rPr>
        <b/>
        <sz val="9"/>
        <color rgb="FFFFFFFF"/>
        <rFont val="游ゴシック"/>
        <family val="3"/>
        <charset val="128"/>
      </rPr>
      <t>(</t>
    </r>
    <r>
      <rPr>
        <b/>
        <sz val="9"/>
        <color rgb="FFFFFFFF"/>
        <rFont val="Noto Sans CJK SC"/>
        <family val="2"/>
        <charset val="1"/>
      </rPr>
      <t>高級</t>
    </r>
    <r>
      <rPr>
        <b/>
        <sz val="9"/>
        <color rgb="FFFFFFFF"/>
        <rFont val="游ゴシック"/>
        <family val="3"/>
        <charset val="128"/>
      </rPr>
      <t>)</t>
    </r>
  </si>
  <si>
    <r>
      <rPr>
        <i/>
        <sz val="9"/>
        <color rgb="FF595959"/>
        <rFont val="游ゴシック"/>
        <family val="3"/>
        <charset val="128"/>
      </rPr>
      <t>← CCUS</t>
    </r>
    <r>
      <rPr>
        <i/>
        <sz val="9"/>
        <color rgb="FF595959"/>
        <rFont val="Noto Sans CJK SC"/>
        <family val="2"/>
        <charset val="1"/>
      </rPr>
      <t>職能レベルカード色を識別して、現場での経験認定に使用</t>
    </r>
  </si>
  <si>
    <r>
      <rPr>
        <b/>
        <sz val="10"/>
        <color rgb="FFFFFFFF"/>
        <rFont val="Noto Sans CJK SC"/>
        <family val="2"/>
        <charset val="1"/>
      </rPr>
      <t>技能者</t>
    </r>
    <r>
      <rPr>
        <b/>
        <sz val="10"/>
        <color rgb="FFFFFFFF"/>
        <rFont val="游ゴシック"/>
        <family val="3"/>
        <charset val="128"/>
      </rPr>
      <t>ID</t>
    </r>
  </si>
  <si>
    <t>氏名</t>
  </si>
  <si>
    <t>フリガナ</t>
  </si>
  <si>
    <r>
      <rPr>
        <b/>
        <sz val="10"/>
        <color rgb="FFFFFFFF"/>
        <rFont val="游ゴシック"/>
        <family val="3"/>
        <charset val="128"/>
      </rPr>
      <t>CCUS</t>
    </r>
    <r>
      <rPr>
        <b/>
        <sz val="10"/>
        <color rgb="FFFFFFFF"/>
        <rFont val="Noto Sans CJK SC"/>
        <family val="2"/>
        <charset val="1"/>
      </rPr>
      <t>カード番号</t>
    </r>
  </si>
  <si>
    <t>所属会社</t>
  </si>
  <si>
    <t>職種</t>
  </si>
  <si>
    <t>役職</t>
  </si>
  <si>
    <r>
      <rPr>
        <b/>
        <sz val="10"/>
        <color rgb="FFFFFFFF"/>
        <rFont val="Noto Sans CJK SC"/>
        <family val="2"/>
        <charset val="1"/>
      </rPr>
      <t>職能</t>
    </r>
    <r>
      <rPr>
        <b/>
        <sz val="10"/>
        <color rgb="FFFFFFFF"/>
        <rFont val="游ゴシック"/>
        <family val="3"/>
        <charset val="128"/>
      </rPr>
      <t>LV</t>
    </r>
  </si>
  <si>
    <t>雇入年月日</t>
  </si>
  <si>
    <t>生年月日</t>
  </si>
  <si>
    <t>電話</t>
  </si>
  <si>
    <t>住所</t>
  </si>
  <si>
    <t>備考</t>
  </si>
  <si>
    <t>Provided by MIZUKOSHI  /  kensetsu-temple.com</t>
  </si>
  <si>
    <r>
      <rPr>
        <i/>
        <sz val="9"/>
        <color rgb="FF595959"/>
        <rFont val="Noto Sans CJK SC"/>
        <family val="2"/>
        <charset val="1"/>
      </rPr>
      <t>現場ごとの基本情報を登録。元請事業者</t>
    </r>
    <r>
      <rPr>
        <i/>
        <sz val="9"/>
        <color rgb="FF595959"/>
        <rFont val="游ゴシック"/>
        <family val="3"/>
        <charset val="128"/>
      </rPr>
      <t>ID</t>
    </r>
    <r>
      <rPr>
        <i/>
        <sz val="9"/>
        <color rgb="FF595959"/>
        <rFont val="Noto Sans CJK SC"/>
        <family val="2"/>
        <charset val="1"/>
      </rPr>
      <t>は</t>
    </r>
    <r>
      <rPr>
        <i/>
        <sz val="9"/>
        <color rgb="FF595959"/>
        <rFont val="游ゴシック"/>
        <family val="3"/>
        <charset val="128"/>
      </rPr>
      <t>CCUS</t>
    </r>
    <r>
      <rPr>
        <i/>
        <sz val="9"/>
        <color rgb="FF595959"/>
        <rFont val="Noto Sans CJK SC"/>
        <family val="2"/>
        <charset val="1"/>
      </rPr>
      <t>連携時の必須項目。就業履歴シートで現場</t>
    </r>
    <r>
      <rPr>
        <i/>
        <sz val="9"/>
        <color rgb="FF595959"/>
        <rFont val="游ゴシック"/>
        <family val="3"/>
        <charset val="128"/>
      </rPr>
      <t>ID</t>
    </r>
    <r>
      <rPr>
        <i/>
        <sz val="9"/>
        <color rgb="FF595959"/>
        <rFont val="Noto Sans CJK SC"/>
        <family val="2"/>
        <charset val="1"/>
      </rPr>
      <t>を参照します。</t>
    </r>
  </si>
  <si>
    <r>
      <rPr>
        <b/>
        <sz val="10"/>
        <color rgb="FFFFFFFF"/>
        <rFont val="Noto Sans CJK SC"/>
        <family val="2"/>
        <charset val="1"/>
      </rPr>
      <t>現場</t>
    </r>
    <r>
      <rPr>
        <b/>
        <sz val="10"/>
        <color rgb="FFFFFFFF"/>
        <rFont val="游ゴシック"/>
        <family val="3"/>
        <charset val="128"/>
      </rPr>
      <t>ID</t>
    </r>
  </si>
  <si>
    <t>現場名</t>
  </si>
  <si>
    <t>現場場所</t>
  </si>
  <si>
    <t>元請会社</t>
  </si>
  <si>
    <r>
      <rPr>
        <b/>
        <sz val="10"/>
        <color rgb="FFFFFFFF"/>
        <rFont val="Noto Sans CJK SC"/>
        <family val="2"/>
        <charset val="1"/>
      </rPr>
      <t>元請事業者</t>
    </r>
    <r>
      <rPr>
        <b/>
        <sz val="10"/>
        <color rgb="FFFFFFFF"/>
        <rFont val="游ゴシック"/>
        <family val="3"/>
        <charset val="128"/>
      </rPr>
      <t>ID</t>
    </r>
  </si>
  <si>
    <t>発注者</t>
  </si>
  <si>
    <t>着工日</t>
  </si>
  <si>
    <t>竣工予定</t>
  </si>
  <si>
    <t>現場代理人</t>
  </si>
  <si>
    <t>就業履歴 日単位記録</t>
  </si>
  <si>
    <r>
      <rPr>
        <i/>
        <sz val="9"/>
        <color rgb="FF595959"/>
        <rFont val="游ゴシック"/>
        <family val="3"/>
        <charset val="128"/>
      </rPr>
      <t>1</t>
    </r>
    <r>
      <rPr>
        <i/>
        <sz val="9"/>
        <color rgb="FF595959"/>
        <rFont val="Noto Sans CJK SC"/>
        <family val="2"/>
        <charset val="1"/>
      </rPr>
      <t>人</t>
    </r>
    <r>
      <rPr>
        <i/>
        <sz val="9"/>
        <color rgb="FF595959"/>
        <rFont val="游ゴシック"/>
        <family val="3"/>
        <charset val="128"/>
      </rPr>
      <t>1</t>
    </r>
    <r>
      <rPr>
        <i/>
        <sz val="9"/>
        <color rgb="FF595959"/>
        <rFont val="Noto Sans CJK SC"/>
        <family val="2"/>
        <charset val="1"/>
      </rPr>
      <t>日</t>
    </r>
    <r>
      <rPr>
        <i/>
        <sz val="9"/>
        <color rgb="FF595959"/>
        <rFont val="游ゴシック"/>
        <family val="3"/>
        <charset val="128"/>
      </rPr>
      <t>1</t>
    </r>
    <r>
      <rPr>
        <i/>
        <sz val="9"/>
        <color rgb="FF595959"/>
        <rFont val="Noto Sans CJK SC"/>
        <family val="2"/>
        <charset val="1"/>
      </rPr>
      <t>行の就業記録。現場</t>
    </r>
    <r>
      <rPr>
        <i/>
        <sz val="9"/>
        <color rgb="FF595959"/>
        <rFont val="游ゴシック"/>
        <family val="3"/>
        <charset val="128"/>
      </rPr>
      <t>ID</t>
    </r>
    <r>
      <rPr>
        <i/>
        <sz val="9"/>
        <color rgb="FF595959"/>
        <rFont val="Noto Sans CJK SC"/>
        <family val="2"/>
        <charset val="1"/>
      </rPr>
      <t>・技能者</t>
    </r>
    <r>
      <rPr>
        <i/>
        <sz val="9"/>
        <color rgb="FF595959"/>
        <rFont val="游ゴシック"/>
        <family val="3"/>
        <charset val="128"/>
      </rPr>
      <t>ID</t>
    </r>
    <r>
      <rPr>
        <i/>
        <sz val="9"/>
        <color rgb="FF595959"/>
        <rFont val="Noto Sans CJK SC"/>
        <family val="2"/>
        <charset val="1"/>
      </rPr>
      <t>を入れると現場名・氏名・所属会社・職種・職能</t>
    </r>
    <r>
      <rPr>
        <i/>
        <sz val="9"/>
        <color rgb="FF595959"/>
        <rFont val="游ゴシック"/>
        <family val="3"/>
        <charset val="128"/>
      </rPr>
      <t>LV</t>
    </r>
    <r>
      <rPr>
        <i/>
        <sz val="9"/>
        <color rgb="FF595959"/>
        <rFont val="Noto Sans CJK SC"/>
        <family val="2"/>
        <charset val="1"/>
      </rPr>
      <t>が自動表示。グリーンファイル（作業員名簿）の元データにも。</t>
    </r>
  </si>
  <si>
    <t>No.</t>
  </si>
  <si>
    <t>就業日</t>
  </si>
  <si>
    <t>作業内容</t>
  </si>
  <si>
    <t>主任者区分</t>
  </si>
  <si>
    <t>就業履歴 シフト詳細</t>
  </si>
  <si>
    <t>入退場時刻まで含めた詳細記録。実働時間は自動計算（休憩時間を控除）。労働時間管理にも活用可。</t>
  </si>
  <si>
    <t>日付</t>
  </si>
  <si>
    <t>入場時刻</t>
  </si>
  <si>
    <t>退場時刻</t>
  </si>
  <si>
    <t>休憩</t>
  </si>
  <si>
    <t>実働時間</t>
  </si>
  <si>
    <t>職人別 就業サマリー（職能認定用）</t>
  </si>
  <si>
    <r>
      <rPr>
        <sz val="10"/>
        <color rgb="FF1A1A1A"/>
        <rFont val="游ゴシック"/>
        <family val="3"/>
        <charset val="128"/>
      </rPr>
      <t>📌 CCUS</t>
    </r>
    <r>
      <rPr>
        <sz val="10"/>
        <color rgb="FF1A1A1A"/>
        <rFont val="Noto Sans CJK SC"/>
        <family val="2"/>
        <charset val="1"/>
      </rPr>
      <t>職能レベル認定の主な基準（参考）：レベル</t>
    </r>
    <r>
      <rPr>
        <sz val="10"/>
        <color rgb="FF1A1A1A"/>
        <rFont val="游ゴシック"/>
        <family val="3"/>
        <charset val="128"/>
      </rPr>
      <t>2</t>
    </r>
    <r>
      <rPr>
        <sz val="10"/>
        <color rgb="FF1A1A1A"/>
        <rFont val="Noto Sans CJK SC"/>
        <family val="2"/>
        <charset val="1"/>
      </rPr>
      <t>＝</t>
    </r>
    <r>
      <rPr>
        <sz val="10"/>
        <color rgb="FF1A1A1A"/>
        <rFont val="游ゴシック"/>
        <family val="3"/>
        <charset val="128"/>
      </rPr>
      <t>3</t>
    </r>
    <r>
      <rPr>
        <sz val="10"/>
        <color rgb="FF1A1A1A"/>
        <rFont val="Noto Sans CJK SC"/>
        <family val="2"/>
        <charset val="1"/>
      </rPr>
      <t>年</t>
    </r>
    <r>
      <rPr>
        <sz val="10"/>
        <color rgb="FF1A1A1A"/>
        <rFont val="游ゴシック"/>
        <family val="3"/>
        <charset val="128"/>
      </rPr>
      <t>(645</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 xml:space="preserve">以上 </t>
    </r>
    <r>
      <rPr>
        <sz val="10"/>
        <color rgb="FF1A1A1A"/>
        <rFont val="游ゴシック"/>
        <family val="3"/>
        <charset val="128"/>
      </rPr>
      <t xml:space="preserve">/ </t>
    </r>
    <r>
      <rPr>
        <sz val="10"/>
        <color rgb="FF1A1A1A"/>
        <rFont val="Noto Sans CJK SC"/>
        <family val="2"/>
        <charset val="1"/>
      </rPr>
      <t>レベル</t>
    </r>
    <r>
      <rPr>
        <sz val="10"/>
        <color rgb="FF1A1A1A"/>
        <rFont val="游ゴシック"/>
        <family val="3"/>
        <charset val="128"/>
      </rPr>
      <t>3</t>
    </r>
    <r>
      <rPr>
        <sz val="10"/>
        <color rgb="FF1A1A1A"/>
        <rFont val="Noto Sans CJK SC"/>
        <family val="2"/>
        <charset val="1"/>
      </rPr>
      <t>＝</t>
    </r>
    <r>
      <rPr>
        <sz val="10"/>
        <color rgb="FF1A1A1A"/>
        <rFont val="游ゴシック"/>
        <family val="3"/>
        <charset val="128"/>
      </rPr>
      <t>7</t>
    </r>
    <r>
      <rPr>
        <sz val="10"/>
        <color rgb="FF1A1A1A"/>
        <rFont val="Noto Sans CJK SC"/>
        <family val="2"/>
        <charset val="1"/>
      </rPr>
      <t>年</t>
    </r>
    <r>
      <rPr>
        <sz val="10"/>
        <color rgb="FF1A1A1A"/>
        <rFont val="游ゴシック"/>
        <family val="3"/>
        <charset val="128"/>
      </rPr>
      <t>(1505</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 xml:space="preserve">以上 </t>
    </r>
    <r>
      <rPr>
        <sz val="10"/>
        <color rgb="FF1A1A1A"/>
        <rFont val="游ゴシック"/>
        <family val="3"/>
        <charset val="128"/>
      </rPr>
      <t xml:space="preserve">/ </t>
    </r>
    <r>
      <rPr>
        <sz val="10"/>
        <color rgb="FF1A1A1A"/>
        <rFont val="Noto Sans CJK SC"/>
        <family val="2"/>
        <charset val="1"/>
      </rPr>
      <t>レベル</t>
    </r>
    <r>
      <rPr>
        <sz val="10"/>
        <color rgb="FF1A1A1A"/>
        <rFont val="游ゴシック"/>
        <family val="3"/>
        <charset val="128"/>
      </rPr>
      <t>4</t>
    </r>
    <r>
      <rPr>
        <sz val="10"/>
        <color rgb="FF1A1A1A"/>
        <rFont val="Noto Sans CJK SC"/>
        <family val="2"/>
        <charset val="1"/>
      </rPr>
      <t>＝</t>
    </r>
    <r>
      <rPr>
        <sz val="10"/>
        <color rgb="FF1A1A1A"/>
        <rFont val="游ゴシック"/>
        <family val="3"/>
        <charset val="128"/>
      </rPr>
      <t>10</t>
    </r>
    <r>
      <rPr>
        <sz val="10"/>
        <color rgb="FF1A1A1A"/>
        <rFont val="Noto Sans CJK SC"/>
        <family val="2"/>
        <charset val="1"/>
      </rPr>
      <t>年</t>
    </r>
    <r>
      <rPr>
        <sz val="10"/>
        <color rgb="FF1A1A1A"/>
        <rFont val="游ゴシック"/>
        <family val="3"/>
        <charset val="128"/>
      </rPr>
      <t>(2150</t>
    </r>
    <r>
      <rPr>
        <sz val="10"/>
        <color rgb="FF1A1A1A"/>
        <rFont val="Noto Sans CJK SC"/>
        <family val="2"/>
        <charset val="1"/>
      </rPr>
      <t>日</t>
    </r>
    <r>
      <rPr>
        <sz val="10"/>
        <color rgb="FF1A1A1A"/>
        <rFont val="游ゴシック"/>
        <family val="3"/>
        <charset val="128"/>
      </rPr>
      <t>)</t>
    </r>
    <r>
      <rPr>
        <sz val="10"/>
        <color rgb="FF1A1A1A"/>
        <rFont val="Noto Sans CJK SC"/>
        <family val="2"/>
        <charset val="1"/>
      </rPr>
      <t>以上の経験年数。
本シートで総就業日数を確認すれば、レベルアップ申請のタイミングがわかる。</t>
    </r>
  </si>
  <si>
    <t>総就業日数</t>
  </si>
  <si>
    <t>経験現場数</t>
  </si>
  <si>
    <t>主任者経験</t>
  </si>
  <si>
    <t>次レベルまで</t>
  </si>
  <si>
    <t>現場別 就業サマリー</t>
  </si>
  <si>
    <t>現場ごとの延べ就業日数・参加技能者数・職能レベル別人数を自動集計。元請への報告にも使える。</t>
  </si>
  <si>
    <t>延べ人日</t>
  </si>
  <si>
    <t>参加技能者数</t>
  </si>
  <si>
    <r>
      <rPr>
        <b/>
        <sz val="10"/>
        <color rgb="FFFFFFFF"/>
        <rFont val="游ゴシック"/>
        <family val="3"/>
        <charset val="128"/>
      </rPr>
      <t>LV4</t>
    </r>
    <r>
      <rPr>
        <b/>
        <sz val="10"/>
        <color rgb="FFFFFFFF"/>
        <rFont val="Noto Sans CJK SC"/>
        <family val="2"/>
        <charset val="1"/>
      </rPr>
      <t>黒</t>
    </r>
  </si>
  <si>
    <r>
      <rPr>
        <b/>
        <sz val="10"/>
        <color rgb="FFFFFFFF"/>
        <rFont val="游ゴシック"/>
        <family val="3"/>
        <charset val="128"/>
      </rPr>
      <t>LV3</t>
    </r>
    <r>
      <rPr>
        <b/>
        <sz val="10"/>
        <color rgb="FFFFFFFF"/>
        <rFont val="Noto Sans CJK SC"/>
        <family val="2"/>
        <charset val="1"/>
      </rPr>
      <t>金</t>
    </r>
  </si>
  <si>
    <r>
      <rPr>
        <b/>
        <sz val="10"/>
        <color rgb="FFFFFFFF"/>
        <rFont val="游ゴシック"/>
        <family val="3"/>
        <charset val="128"/>
      </rPr>
      <t>LV2</t>
    </r>
    <r>
      <rPr>
        <b/>
        <sz val="10"/>
        <color rgb="FFFFFFFF"/>
        <rFont val="Noto Sans CJK SC"/>
        <family val="2"/>
        <charset val="1"/>
      </rPr>
      <t>銀</t>
    </r>
  </si>
  <si>
    <r>
      <rPr>
        <b/>
        <sz val="10"/>
        <color rgb="FFFFFFFF"/>
        <rFont val="游ゴシック"/>
        <family val="3"/>
        <charset val="128"/>
      </rPr>
      <t>LV1</t>
    </r>
    <r>
      <rPr>
        <b/>
        <sz val="10"/>
        <color rgb="FFFFFFFF"/>
        <rFont val="Noto Sans CJK SC"/>
        <family val="2"/>
        <charset val="1"/>
      </rPr>
      <t>白</t>
    </r>
  </si>
  <si>
    <t>■ 証明書発行条件</t>
  </si>
  <si>
    <r>
      <rPr>
        <b/>
        <sz val="11"/>
        <color rgb="FF1A1A1A"/>
        <rFont val="Noto Sans CJK SC"/>
        <family val="2"/>
        <charset val="1"/>
      </rPr>
      <t>技能者</t>
    </r>
    <r>
      <rPr>
        <b/>
        <sz val="11"/>
        <color rgb="FF1A1A1A"/>
        <rFont val="游ゴシック"/>
        <family val="3"/>
        <charset val="128"/>
      </rPr>
      <t>ID</t>
    </r>
  </si>
  <si>
    <t>発行日</t>
  </si>
  <si>
    <t>■ 技能者情報</t>
  </si>
  <si>
    <r>
      <rPr>
        <b/>
        <sz val="11"/>
        <color rgb="FF1A1A1A"/>
        <rFont val="游ゴシック"/>
        <family val="3"/>
        <charset val="128"/>
      </rPr>
      <t>CCUS</t>
    </r>
    <r>
      <rPr>
        <b/>
        <sz val="11"/>
        <color rgb="FF1A1A1A"/>
        <rFont val="Noto Sans CJK SC"/>
        <family val="2"/>
        <charset val="1"/>
      </rPr>
      <t>カード番号</t>
    </r>
  </si>
  <si>
    <t>職能レベル</t>
  </si>
  <si>
    <t>■ 就業実績（集計）</t>
  </si>
  <si>
    <t>上記の通り、本人が当社において就業した実績があることを証明します。</t>
  </si>
  <si>
    <t>■ 発行元</t>
  </si>
  <si>
    <t>会社名</t>
  </si>
  <si>
    <t>代表者</t>
  </si>
  <si>
    <t>印（押印欄）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</si>
</sst>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日&quot;"/>
    <numFmt numFmtId="177" formatCode="0&quot;現場&quot;"/>
    <numFmt numFmtId="178" formatCode="#,##0&quot;人日&quot;"/>
    <numFmt numFmtId="179" formatCode="0&quot;名&quot;"/>
  </numFmts>
  <fonts count="44">
    <font>
      <sz val="11"/>
      <color theme="1"/>
      <name val="Calibri"/>
      <family val="2"/>
      <charset val="1"/>
    </font>
    <font>
      <b/>
      <sz val="18"/>
      <color rgb="FF1A1A1A"/>
      <name val="Noto Sans CJK SC"/>
      <family val="2"/>
      <charset val="1"/>
    </font>
    <font>
      <sz val="11"/>
      <color rgb="FFA88A45"/>
      <name val="游ゴシック"/>
      <family val="3"/>
      <charset val="128"/>
    </font>
    <font>
      <sz val="11"/>
      <color rgb="FFA88A45"/>
      <name val="Noto Sans CJK SC"/>
      <family val="2"/>
      <charset val="1"/>
    </font>
    <font>
      <b/>
      <sz val="11"/>
      <color rgb="FF1A1A1A"/>
      <name val="游ゴシック"/>
      <family val="3"/>
      <charset val="128"/>
    </font>
    <font>
      <b/>
      <sz val="11"/>
      <color rgb="FF1A1A1A"/>
      <name val="Noto Sans CJK SC"/>
      <family val="2"/>
      <charset val="1"/>
    </font>
    <font>
      <sz val="10"/>
      <color rgb="FF1A1A1A"/>
      <name val="Noto Sans CJK SC"/>
      <family val="2"/>
      <charset val="1"/>
    </font>
    <font>
      <sz val="10"/>
      <color rgb="FF1A1A1A"/>
      <name val="游ゴシック"/>
      <family val="3"/>
      <charset val="128"/>
    </font>
    <font>
      <b/>
      <sz val="14"/>
      <color rgb="FFFFFFFF"/>
      <name val="游ゴシック"/>
      <family val="3"/>
      <charset val="128"/>
    </font>
    <font>
      <b/>
      <sz val="10"/>
      <color rgb="FFA88A45"/>
      <name val="Noto Sans CJK SC"/>
      <family val="2"/>
      <charset val="1"/>
    </font>
    <font>
      <b/>
      <sz val="10"/>
      <color rgb="FFA88A45"/>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8"/>
      <color rgb="FF1A1A1A"/>
      <name val="游ゴシック"/>
      <family val="3"/>
      <charset val="128"/>
    </font>
    <font>
      <b/>
      <sz val="10"/>
      <color rgb="FF595959"/>
      <name val="Noto Sans CJK SC"/>
      <family val="2"/>
      <charset val="1"/>
    </font>
    <font>
      <b/>
      <sz val="10"/>
      <color rgb="FF595959"/>
      <name val="游ゴシック"/>
      <family val="3"/>
      <charset val="128"/>
    </font>
    <font>
      <sz val="9"/>
      <color rgb="FF1A1A1A"/>
      <name val="Noto Sans CJK SC"/>
      <family val="2"/>
      <charset val="1"/>
    </font>
    <font>
      <b/>
      <sz val="9"/>
      <name val="游ゴシック"/>
      <family val="3"/>
      <charset val="128"/>
    </font>
    <font>
      <b/>
      <sz val="9"/>
      <name val="Noto Sans CJK SC"/>
      <family val="2"/>
      <charset val="1"/>
    </font>
    <font>
      <b/>
      <sz val="9"/>
      <color rgb="FFFFFFFF"/>
      <name val="游ゴシック"/>
      <family val="3"/>
      <charset val="128"/>
    </font>
    <font>
      <b/>
      <sz val="9"/>
      <color rgb="FFFFFFFF"/>
      <name val="Noto Sans CJK SC"/>
      <family val="2"/>
      <charset val="1"/>
    </font>
    <font>
      <i/>
      <sz val="9"/>
      <color rgb="FF595959"/>
      <name val="游ゴシック"/>
      <family val="3"/>
      <charset val="128"/>
    </font>
    <font>
      <i/>
      <sz val="9"/>
      <color rgb="FF595959"/>
      <name val="Noto Sans CJK SC"/>
      <family val="2"/>
      <charset val="1"/>
    </font>
    <font>
      <b/>
      <sz val="10"/>
      <color rgb="FFFFFFFF"/>
      <name val="Noto Sans CJK SC"/>
      <family val="2"/>
      <charset val="1"/>
    </font>
    <font>
      <b/>
      <sz val="10"/>
      <color rgb="FFFFFFFF"/>
      <name val="游ゴシック"/>
      <family val="3"/>
      <charset val="128"/>
    </font>
    <font>
      <b/>
      <sz val="10"/>
      <name val="游ゴシック"/>
      <family val="3"/>
      <charset val="128"/>
    </font>
    <font>
      <sz val="9"/>
      <color rgb="FF1A1A1A"/>
      <name val="游ゴシック"/>
      <family val="3"/>
      <charset val="128"/>
    </font>
    <font>
      <b/>
      <sz val="11"/>
      <name val="游ゴシック"/>
      <family val="3"/>
      <charset val="128"/>
    </font>
    <font>
      <i/>
      <sz val="8"/>
      <color rgb="FF808080"/>
      <name val="游ゴシック"/>
      <family val="3"/>
      <charset val="128"/>
    </font>
    <font>
      <sz val="10"/>
      <color rgb="FF006100"/>
      <name val="游ゴシック"/>
      <family val="3"/>
      <charset val="128"/>
    </font>
    <font>
      <b/>
      <sz val="10"/>
      <color rgb="FF006100"/>
      <name val="游ゴシック"/>
      <family val="3"/>
      <charset val="128"/>
    </font>
    <font>
      <b/>
      <sz val="11"/>
      <color rgb="FFFFFFFF"/>
      <name val="Noto Sans CJK SC"/>
      <family val="2"/>
      <charset val="1"/>
    </font>
    <font>
      <b/>
      <sz val="10"/>
      <color rgb="FF1A1A1A"/>
      <name val="游ゴシック"/>
      <family val="3"/>
      <charset val="128"/>
    </font>
    <font>
      <b/>
      <sz val="24"/>
      <color rgb="FF1A1A1A"/>
      <name val="Noto Sans CJK SC"/>
      <family val="2"/>
      <charset val="1"/>
    </font>
    <font>
      <b/>
      <sz val="12"/>
      <color rgb="FF0000FF"/>
      <name val="游ゴシック"/>
      <family val="3"/>
      <charset val="128"/>
    </font>
    <font>
      <b/>
      <sz val="12"/>
      <name val="游ゴシック"/>
      <family val="3"/>
      <charset val="128"/>
    </font>
    <font>
      <b/>
      <sz val="14"/>
      <color rgb="FF1A1A1A"/>
      <name val="游ゴシック"/>
      <family val="3"/>
      <charset val="128"/>
    </font>
    <font>
      <b/>
      <sz val="12"/>
      <color rgb="FF1A1A1A"/>
      <name val="Noto Sans CJK SC"/>
      <family val="2"/>
      <charset val="1"/>
    </font>
    <font>
      <sz val="6"/>
      <name val="ＭＳ Ｐゴシック"/>
      <family val="3"/>
      <charset val="128"/>
    </font>
  </fonts>
  <fills count="12">
    <fill>
      <patternFill patternType="none"/>
    </fill>
    <fill>
      <patternFill patternType="gray125"/>
    </fill>
    <fill>
      <patternFill patternType="solid">
        <fgColor rgb="FFC9A961"/>
        <bgColor rgb="FFA88A45"/>
      </patternFill>
    </fill>
    <fill>
      <patternFill patternType="solid">
        <fgColor rgb="FFEDE0BC"/>
        <bgColor rgb="FFFFD9D9"/>
      </patternFill>
    </fill>
    <fill>
      <patternFill patternType="solid">
        <fgColor rgb="FF1A1A1A"/>
        <bgColor rgb="FF003300"/>
      </patternFill>
    </fill>
    <fill>
      <patternFill patternType="solid">
        <fgColor rgb="FFF5F5F5"/>
        <bgColor rgb="FFF2F2F2"/>
      </patternFill>
    </fill>
    <fill>
      <patternFill patternType="solid">
        <fgColor rgb="FFDEEBF7"/>
        <bgColor rgb="FFDDEBF7"/>
      </patternFill>
    </fill>
    <fill>
      <patternFill patternType="solid">
        <fgColor rgb="FFF2F2F2"/>
        <bgColor rgb="FFF5F5F5"/>
      </patternFill>
    </fill>
    <fill>
      <patternFill patternType="solid">
        <fgColor rgb="FFFFF2CC"/>
        <bgColor rgb="FFFFF4E0"/>
      </patternFill>
    </fill>
    <fill>
      <patternFill patternType="solid">
        <fgColor rgb="FF808080"/>
        <bgColor rgb="FFA88A45"/>
      </patternFill>
    </fill>
    <fill>
      <patternFill patternType="solid">
        <fgColor rgb="FFFFF4E0"/>
        <bgColor rgb="FFFFF2CC"/>
      </patternFill>
    </fill>
    <fill>
      <patternFill patternType="solid">
        <fgColor rgb="FFFFFCEB"/>
        <bgColor rgb="FFFFFFFF"/>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71">
    <xf numFmtId="0" fontId="0" fillId="0" borderId="0" xfId="0"/>
    <xf numFmtId="0" fontId="18" fillId="0" borderId="1" xfId="0" applyFont="1" applyBorder="1" applyAlignment="1">
      <alignment horizontal="center" vertical="center" wrapText="1"/>
    </xf>
    <xf numFmtId="0" fontId="0" fillId="0" borderId="1" xfId="0" applyBorder="1"/>
    <xf numFmtId="0" fontId="19" fillId="5" borderId="1" xfId="0" applyFont="1" applyFill="1" applyBorder="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center" vertical="center" wrapText="1"/>
    </xf>
    <xf numFmtId="0" fontId="10" fillId="5" borderId="1" xfId="0" applyFont="1" applyFill="1" applyBorder="1" applyAlignment="1">
      <alignment horizontal="left" vertical="center" wrapText="1"/>
    </xf>
    <xf numFmtId="0" fontId="13" fillId="0" borderId="1" xfId="0" applyFont="1" applyBorder="1" applyAlignment="1">
      <alignment horizontal="left" vertical="top" wrapText="1"/>
    </xf>
    <xf numFmtId="0" fontId="9"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6" fillId="0" borderId="1" xfId="0" applyFont="1" applyBorder="1" applyAlignment="1">
      <alignment horizontal="left" vertical="top" wrapText="1"/>
    </xf>
    <xf numFmtId="0" fontId="4"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6" fillId="0" borderId="1" xfId="0" applyFont="1" applyBorder="1" applyAlignment="1">
      <alignment horizontal="left" vertical="top" wrapText="1"/>
    </xf>
    <xf numFmtId="0" fontId="8" fillId="4" borderId="1"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7" fillId="0" borderId="1" xfId="0" applyFont="1" applyBorder="1" applyAlignment="1">
      <alignment horizontal="left" vertical="top" wrapText="1"/>
    </xf>
    <xf numFmtId="0" fontId="11" fillId="0" borderId="1" xfId="0" applyFont="1" applyBorder="1" applyAlignment="1">
      <alignment horizontal="center" vertical="center" wrapText="1"/>
    </xf>
    <xf numFmtId="0" fontId="10" fillId="5" borderId="1" xfId="0" applyFont="1" applyFill="1" applyBorder="1" applyAlignment="1">
      <alignment horizontal="left" vertical="center" wrapText="1"/>
    </xf>
    <xf numFmtId="0" fontId="10" fillId="0" borderId="0" xfId="0" applyFont="1" applyAlignment="1">
      <alignment horizontal="right" vertical="center"/>
    </xf>
    <xf numFmtId="0" fontId="22" fillId="6" borderId="1" xfId="0"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4" fillId="9" borderId="1"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2"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20" fontId="7" fillId="0" borderId="1" xfId="0" applyNumberFormat="1" applyFont="1" applyBorder="1" applyAlignment="1">
      <alignment horizontal="center" vertical="center" wrapText="1"/>
    </xf>
    <xf numFmtId="20" fontId="37" fillId="0" borderId="1" xfId="0" applyNumberFormat="1" applyFont="1" applyBorder="1" applyAlignment="1">
      <alignment horizontal="center" vertical="center" wrapText="1"/>
    </xf>
    <xf numFmtId="176" fontId="32"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4" fontId="34" fillId="0" borderId="1" xfId="0" applyNumberFormat="1" applyFont="1" applyBorder="1" applyAlignment="1">
      <alignment horizontal="center" vertical="center" wrapText="1"/>
    </xf>
    <xf numFmtId="178" fontId="32" fillId="0" borderId="1" xfId="0" applyNumberFormat="1" applyFont="1" applyBorder="1" applyAlignment="1">
      <alignment horizontal="center" vertical="center" wrapText="1"/>
    </xf>
    <xf numFmtId="179" fontId="7" fillId="0" borderId="1" xfId="0" applyNumberFormat="1" applyFont="1" applyBorder="1" applyAlignment="1">
      <alignment horizontal="center" vertical="center" wrapText="1"/>
    </xf>
    <xf numFmtId="178" fontId="29" fillId="9" borderId="1" xfId="0" applyNumberFormat="1" applyFont="1" applyFill="1" applyBorder="1" applyAlignment="1">
      <alignment horizontal="center" vertical="center" wrapText="1"/>
    </xf>
    <xf numFmtId="178" fontId="30" fillId="8" borderId="1" xfId="0" applyNumberFormat="1" applyFont="1" applyFill="1" applyBorder="1" applyAlignment="1">
      <alignment horizontal="center" vertical="center" wrapText="1"/>
    </xf>
    <xf numFmtId="178" fontId="7" fillId="7" borderId="1" xfId="0" applyNumberFormat="1" applyFont="1" applyFill="1" applyBorder="1" applyAlignment="1">
      <alignment horizontal="center" vertical="center" wrapText="1"/>
    </xf>
    <xf numFmtId="178" fontId="7" fillId="6"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9" fillId="11"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41" fillId="0" borderId="1" xfId="0" applyFont="1" applyBorder="1" applyAlignment="1">
      <alignment horizontal="center" vertical="center" wrapText="1"/>
    </xf>
    <xf numFmtId="0" fontId="21" fillId="0" borderId="0" xfId="0" applyFont="1" applyAlignment="1">
      <alignment horizontal="right" vertical="center"/>
    </xf>
    <xf numFmtId="0" fontId="26" fillId="0" borderId="0" xfId="0" applyFont="1" applyAlignment="1">
      <alignment horizontal="left" vertical="center" wrapText="1"/>
    </xf>
    <xf numFmtId="0" fontId="33" fillId="0" borderId="0" xfId="0" applyFont="1" applyAlignment="1">
      <alignment horizontal="center"/>
    </xf>
    <xf numFmtId="0" fontId="27" fillId="0" borderId="0" xfId="0" applyFont="1" applyAlignment="1">
      <alignment horizontal="left" vertical="center" wrapText="1"/>
    </xf>
    <xf numFmtId="0" fontId="36" fillId="4" borderId="2" xfId="0" applyFont="1" applyFill="1" applyBorder="1" applyAlignment="1">
      <alignment horizontal="center" vertical="center" wrapText="1"/>
    </xf>
    <xf numFmtId="0" fontId="7" fillId="10" borderId="1" xfId="0" applyFont="1" applyFill="1" applyBorder="1" applyAlignment="1">
      <alignment horizontal="left" vertical="top" wrapText="1"/>
    </xf>
    <xf numFmtId="0" fontId="38" fillId="0" borderId="2" xfId="0" applyFont="1" applyBorder="1" applyAlignment="1">
      <alignment horizontal="center" vertical="center" wrapText="1"/>
    </xf>
    <xf numFmtId="14" fontId="39" fillId="11" borderId="1" xfId="0" applyNumberFormat="1" applyFont="1" applyFill="1" applyBorder="1" applyAlignment="1">
      <alignment horizontal="center" vertical="center" wrapText="1"/>
    </xf>
    <xf numFmtId="0" fontId="40" fillId="0" borderId="1" xfId="0" applyFont="1" applyBorder="1" applyAlignment="1">
      <alignment horizontal="left" vertical="center" wrapText="1"/>
    </xf>
    <xf numFmtId="0" fontId="41" fillId="0" borderId="1" xfId="0" applyFont="1" applyBorder="1" applyAlignment="1">
      <alignment horizontal="center" vertical="center" wrapText="1"/>
    </xf>
    <xf numFmtId="14" fontId="41"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7" fillId="11" borderId="1" xfId="0" applyFont="1" applyFill="1" applyBorder="1" applyAlignment="1">
      <alignment horizontal="left" vertical="center" wrapText="1"/>
    </xf>
  </cellXfs>
  <cellStyles count="1">
    <cellStyle name="標準" xfId="0" builtinId="0"/>
  </cellStyles>
  <dxfs count="16">
    <dxf>
      <font>
        <b/>
        <sz val="11"/>
        <color rgb="FFFFFFFF"/>
        <name val="游ゴシック"/>
        <charset val="1"/>
      </font>
      <fill>
        <patternFill>
          <bgColor rgb="FF808080"/>
        </patternFill>
      </fill>
    </dxf>
    <dxf>
      <fill>
        <patternFill>
          <bgColor rgb="FFFFF2CC"/>
        </patternFill>
      </fill>
    </dxf>
    <dxf>
      <fill>
        <patternFill>
          <bgColor rgb="FFF2F2F2"/>
        </patternFill>
      </fill>
    </dxf>
    <dxf>
      <fill>
        <patternFill>
          <bgColor rgb="FFDEEBF7"/>
        </patternFill>
      </fill>
    </dxf>
    <dxf>
      <fill>
        <patternFill>
          <bgColor rgb="FFDDEBF7"/>
        </patternFill>
      </fill>
    </dxf>
    <dxf>
      <fill>
        <patternFill>
          <bgColor rgb="FFFFEB9C"/>
        </patternFill>
      </fill>
    </dxf>
    <dxf>
      <fill>
        <patternFill>
          <bgColor rgb="FFFFD9D9"/>
        </patternFill>
      </fill>
    </dxf>
    <dxf>
      <font>
        <b/>
        <sz val="10"/>
        <color rgb="FFFFFFFF"/>
        <name val="游ゴシック"/>
        <charset val="1"/>
      </font>
      <fill>
        <patternFill>
          <bgColor rgb="FF808080"/>
        </patternFill>
      </fill>
    </dxf>
    <dxf>
      <fill>
        <patternFill>
          <bgColor rgb="FFFFF2CC"/>
        </patternFill>
      </fill>
    </dxf>
    <dxf>
      <fill>
        <patternFill>
          <bgColor rgb="FFF2F2F2"/>
        </patternFill>
      </fill>
    </dxf>
    <dxf>
      <fill>
        <patternFill>
          <bgColor rgb="FFDEEBF7"/>
        </patternFill>
      </fill>
    </dxf>
    <dxf>
      <font>
        <b/>
        <sz val="11"/>
        <color rgb="FFFFFFFF"/>
        <name val="游ゴシック"/>
        <charset val="1"/>
      </font>
      <fill>
        <patternFill>
          <bgColor rgb="FF808080"/>
        </patternFill>
      </fill>
    </dxf>
    <dxf>
      <font>
        <b/>
        <sz val="11"/>
        <color rgb="FF1A1A1A"/>
        <name val="游ゴシック"/>
        <charset val="1"/>
      </font>
      <fill>
        <patternFill>
          <bgColor rgb="FFFFF2CC"/>
        </patternFill>
      </fill>
    </dxf>
    <dxf>
      <font>
        <b/>
        <sz val="11"/>
        <color rgb="FF1A1A1A"/>
        <name val="游ゴシック"/>
        <charset val="1"/>
      </font>
      <fill>
        <patternFill>
          <bgColor rgb="FFF2F2F2"/>
        </patternFill>
      </fill>
    </dxf>
    <dxf>
      <font>
        <b/>
        <sz val="11"/>
        <color rgb="FF1A1A1A"/>
        <name val="游ゴシック"/>
        <charset val="1"/>
      </font>
      <fill>
        <patternFill>
          <bgColor rgb="FFDEEBF7"/>
        </patternFill>
      </fill>
    </dxf>
    <dxf>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CEB"/>
      <rgbColor rgb="FFFF00FF"/>
      <rgbColor rgb="FF00FFFF"/>
      <rgbColor rgb="FF800000"/>
      <rgbColor rgb="FF006100"/>
      <rgbColor rgb="FF000080"/>
      <rgbColor rgb="FF808000"/>
      <rgbColor rgb="FF800080"/>
      <rgbColor rgb="FF008080"/>
      <rgbColor rgb="FFBFBFBF"/>
      <rgbColor rgb="FF808080"/>
      <rgbColor rgb="FF9999FF"/>
      <rgbColor rgb="FF993366"/>
      <rgbColor rgb="FFFFF2CC"/>
      <rgbColor rgb="FFDDEBF7"/>
      <rgbColor rgb="FF660066"/>
      <rgbColor rgb="FFC9A961"/>
      <rgbColor rgb="FF0066CC"/>
      <rgbColor rgb="FFFFD9D9"/>
      <rgbColor rgb="FF000080"/>
      <rgbColor rgb="FFFF00FF"/>
      <rgbColor rgb="FFFFFF00"/>
      <rgbColor rgb="FF00FFFF"/>
      <rgbColor rgb="FF800080"/>
      <rgbColor rgb="FF800000"/>
      <rgbColor rgb="FF008080"/>
      <rgbColor rgb="FF0000FF"/>
      <rgbColor rgb="FF00CCFF"/>
      <rgbColor rgb="FFDEEBF7"/>
      <rgbColor rgb="FFF2F2F2"/>
      <rgbColor rgb="FFFFEB9C"/>
      <rgbColor rgb="FFEDE0BC"/>
      <rgbColor rgb="FFFFF4E0"/>
      <rgbColor rgb="FFF5F5F5"/>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4"/>
  <sheetViews>
    <sheetView showGridLines="0" topLeftCell="A56" zoomScaleNormal="100" workbookViewId="0"/>
  </sheetViews>
  <sheetFormatPr defaultColWidth="8.7109375" defaultRowHeight="15"/>
  <cols>
    <col min="1" max="1" width="3" customWidth="1"/>
    <col min="2" max="2" width="12.570312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99.75" customHeight="1">
      <c r="B6" s="12" t="s">
        <v>3</v>
      </c>
      <c r="C6" s="12"/>
      <c r="D6" s="12"/>
    </row>
    <row r="8" spans="2:4" ht="27.75" customHeight="1">
      <c r="B8" s="11" t="s">
        <v>4</v>
      </c>
      <c r="C8" s="11"/>
      <c r="D8" s="11"/>
    </row>
    <row r="9" spans="2:4" ht="60" customHeight="1">
      <c r="B9" s="18" t="s">
        <v>5</v>
      </c>
      <c r="C9" s="19" t="s">
        <v>6</v>
      </c>
      <c r="D9" s="20" t="s">
        <v>7</v>
      </c>
    </row>
    <row r="10" spans="2:4" ht="60" customHeight="1">
      <c r="B10" s="18" t="s">
        <v>8</v>
      </c>
      <c r="C10" s="19" t="s">
        <v>9</v>
      </c>
      <c r="D10" s="20" t="s">
        <v>10</v>
      </c>
    </row>
    <row r="11" spans="2:4" ht="60" customHeight="1">
      <c r="B11" s="18" t="s">
        <v>11</v>
      </c>
      <c r="C11" s="19" t="s">
        <v>12</v>
      </c>
      <c r="D11" s="20" t="s">
        <v>13</v>
      </c>
    </row>
    <row r="12" spans="2:4" ht="60" customHeight="1">
      <c r="B12" s="18" t="s">
        <v>14</v>
      </c>
      <c r="C12" s="19" t="s">
        <v>15</v>
      </c>
      <c r="D12" s="17" t="s">
        <v>16</v>
      </c>
    </row>
    <row r="13" spans="2:4" ht="60" customHeight="1">
      <c r="B13" s="18" t="s">
        <v>17</v>
      </c>
      <c r="C13" s="19" t="s">
        <v>18</v>
      </c>
      <c r="D13" s="17" t="s">
        <v>19</v>
      </c>
    </row>
    <row r="14" spans="2:4" ht="60" customHeight="1">
      <c r="B14" s="18" t="s">
        <v>20</v>
      </c>
      <c r="C14" s="19" t="s">
        <v>21</v>
      </c>
      <c r="D14" s="17" t="s">
        <v>22</v>
      </c>
    </row>
    <row r="15" spans="2:4" ht="60" customHeight="1">
      <c r="B15" s="18" t="s">
        <v>23</v>
      </c>
      <c r="C15" s="19" t="s">
        <v>24</v>
      </c>
      <c r="D15" s="17" t="s">
        <v>25</v>
      </c>
    </row>
    <row r="16" spans="2:4" ht="12" customHeight="1"/>
    <row r="17" spans="2:4" ht="27.75" customHeight="1">
      <c r="B17" s="11" t="s">
        <v>26</v>
      </c>
      <c r="C17" s="11"/>
      <c r="D17" s="11"/>
    </row>
    <row r="18" spans="2:4" ht="49.5" customHeight="1">
      <c r="B18" s="18" t="s">
        <v>27</v>
      </c>
      <c r="C18" s="19" t="s">
        <v>28</v>
      </c>
      <c r="D18" s="17" t="s">
        <v>29</v>
      </c>
    </row>
    <row r="19" spans="2:4" ht="49.5" customHeight="1">
      <c r="B19" s="18" t="s">
        <v>30</v>
      </c>
      <c r="C19" s="19" t="s">
        <v>31</v>
      </c>
      <c r="D19" s="17" t="s">
        <v>32</v>
      </c>
    </row>
    <row r="20" spans="2:4" ht="49.5" customHeight="1">
      <c r="B20" s="18" t="s">
        <v>33</v>
      </c>
      <c r="C20" s="19" t="s">
        <v>34</v>
      </c>
      <c r="D20" s="17" t="s">
        <v>35</v>
      </c>
    </row>
    <row r="21" spans="2:4" ht="49.5" customHeight="1">
      <c r="B21" s="18" t="s">
        <v>36</v>
      </c>
      <c r="C21" s="19" t="s">
        <v>37</v>
      </c>
      <c r="D21" s="17" t="s">
        <v>38</v>
      </c>
    </row>
    <row r="22" spans="2:4" ht="12" customHeight="1"/>
    <row r="23" spans="2:4" ht="27.75" customHeight="1">
      <c r="B23" s="11" t="s">
        <v>39</v>
      </c>
      <c r="C23" s="11"/>
      <c r="D23" s="11"/>
    </row>
    <row r="24" spans="2:4" ht="30" customHeight="1">
      <c r="B24" s="21" t="s">
        <v>40</v>
      </c>
      <c r="C24" s="22" t="s">
        <v>41</v>
      </c>
      <c r="D24" s="17" t="s">
        <v>42</v>
      </c>
    </row>
    <row r="25" spans="2:4" ht="30" customHeight="1">
      <c r="B25" s="21" t="s">
        <v>40</v>
      </c>
      <c r="C25" s="22" t="s">
        <v>43</v>
      </c>
      <c r="D25" s="20" t="s">
        <v>44</v>
      </c>
    </row>
    <row r="26" spans="2:4" ht="30" customHeight="1">
      <c r="B26" s="21" t="s">
        <v>45</v>
      </c>
      <c r="C26" s="22" t="s">
        <v>46</v>
      </c>
      <c r="D26" s="20" t="s">
        <v>47</v>
      </c>
    </row>
    <row r="27" spans="2:4" ht="30" customHeight="1">
      <c r="B27" s="21" t="s">
        <v>48</v>
      </c>
      <c r="C27" s="22" t="s">
        <v>49</v>
      </c>
      <c r="D27" s="20" t="s">
        <v>50</v>
      </c>
    </row>
    <row r="28" spans="2:4" ht="30" customHeight="1">
      <c r="B28" s="21" t="s">
        <v>51</v>
      </c>
      <c r="C28" s="19" t="s">
        <v>52</v>
      </c>
      <c r="D28" s="17" t="s">
        <v>53</v>
      </c>
    </row>
    <row r="29" spans="2:4" ht="30" customHeight="1">
      <c r="B29" s="21" t="s">
        <v>54</v>
      </c>
      <c r="C29" s="19" t="s">
        <v>55</v>
      </c>
      <c r="D29" s="17" t="s">
        <v>56</v>
      </c>
    </row>
    <row r="30" spans="2:4" ht="30" customHeight="1">
      <c r="B30" s="21" t="s">
        <v>57</v>
      </c>
      <c r="C30" s="19" t="s">
        <v>58</v>
      </c>
      <c r="D30" s="17" t="s">
        <v>59</v>
      </c>
    </row>
    <row r="31" spans="2:4" ht="30" customHeight="1">
      <c r="B31" s="21" t="s">
        <v>60</v>
      </c>
      <c r="C31" s="19" t="s">
        <v>61</v>
      </c>
      <c r="D31" s="17" t="s">
        <v>62</v>
      </c>
    </row>
    <row r="32" spans="2:4" ht="30" customHeight="1">
      <c r="B32" s="21" t="s">
        <v>63</v>
      </c>
      <c r="C32" s="19" t="s">
        <v>64</v>
      </c>
      <c r="D32" s="17" t="s">
        <v>65</v>
      </c>
    </row>
    <row r="33" spans="2:4" ht="30" customHeight="1">
      <c r="B33" s="21" t="s">
        <v>66</v>
      </c>
      <c r="C33" s="22" t="s">
        <v>67</v>
      </c>
      <c r="D33" s="20" t="s">
        <v>68</v>
      </c>
    </row>
    <row r="34" spans="2:4" ht="12" customHeight="1"/>
    <row r="35" spans="2:4" ht="27.75" customHeight="1">
      <c r="B35" s="11" t="s">
        <v>69</v>
      </c>
      <c r="C35" s="11"/>
      <c r="D35" s="11"/>
    </row>
    <row r="36" spans="2:4" ht="37.5" customHeight="1">
      <c r="B36" s="21" t="s">
        <v>70</v>
      </c>
      <c r="C36" s="22" t="s">
        <v>71</v>
      </c>
      <c r="D36" s="17" t="s">
        <v>72</v>
      </c>
    </row>
    <row r="37" spans="2:4" ht="37.5" customHeight="1">
      <c r="B37" s="21" t="s">
        <v>70</v>
      </c>
      <c r="C37" s="19" t="s">
        <v>73</v>
      </c>
      <c r="D37" s="17" t="s">
        <v>74</v>
      </c>
    </row>
    <row r="38" spans="2:4" ht="37.5" customHeight="1">
      <c r="B38" s="21" t="s">
        <v>70</v>
      </c>
      <c r="C38" s="22" t="s">
        <v>75</v>
      </c>
      <c r="D38" s="20" t="s">
        <v>76</v>
      </c>
    </row>
    <row r="39" spans="2:4" ht="37.5" customHeight="1">
      <c r="B39" s="21" t="s">
        <v>70</v>
      </c>
      <c r="C39" s="19" t="s">
        <v>77</v>
      </c>
      <c r="D39" s="17" t="s">
        <v>78</v>
      </c>
    </row>
    <row r="40" spans="2:4" ht="37.5" customHeight="1">
      <c r="B40" s="21" t="s">
        <v>70</v>
      </c>
      <c r="C40" s="19" t="s">
        <v>79</v>
      </c>
      <c r="D40" s="17" t="s">
        <v>80</v>
      </c>
    </row>
    <row r="42" spans="2:4" ht="3.75" customHeight="1">
      <c r="B42" s="16"/>
      <c r="C42" s="16"/>
      <c r="D42" s="16"/>
    </row>
    <row r="43" spans="2:4" ht="12" customHeight="1"/>
    <row r="44" spans="2:4" ht="31.5" customHeight="1">
      <c r="B44" s="11" t="s">
        <v>81</v>
      </c>
      <c r="C44" s="11"/>
      <c r="D44" s="11"/>
    </row>
    <row r="45" spans="2:4" ht="30" customHeight="1">
      <c r="B45" s="10" t="s">
        <v>82</v>
      </c>
      <c r="C45" s="10"/>
      <c r="D45" s="10"/>
    </row>
    <row r="46" spans="2:4" ht="21.75" customHeight="1">
      <c r="B46" s="19" t="s">
        <v>83</v>
      </c>
      <c r="C46" s="9" t="s">
        <v>84</v>
      </c>
      <c r="D46" s="9"/>
    </row>
    <row r="47" spans="2:4" ht="21.75" customHeight="1">
      <c r="B47" s="19" t="s">
        <v>85</v>
      </c>
      <c r="C47" s="9" t="s">
        <v>86</v>
      </c>
      <c r="D47" s="9"/>
    </row>
    <row r="48" spans="2:4" ht="21.75" customHeight="1">
      <c r="B48" s="19" t="s">
        <v>87</v>
      </c>
      <c r="C48" s="9" t="s">
        <v>88</v>
      </c>
      <c r="D48" s="9"/>
    </row>
    <row r="49" spans="2:4" ht="21.75" customHeight="1">
      <c r="B49" s="19" t="s">
        <v>89</v>
      </c>
      <c r="C49" s="9" t="s">
        <v>90</v>
      </c>
      <c r="D49" s="9"/>
    </row>
    <row r="50" spans="2:4" ht="9.75" customHeight="1"/>
    <row r="51" spans="2:4" ht="27.75" customHeight="1">
      <c r="B51" s="11" t="s">
        <v>91</v>
      </c>
      <c r="C51" s="11"/>
      <c r="D51" s="11"/>
    </row>
    <row r="52" spans="2:4" ht="24" customHeight="1">
      <c r="B52" s="8" t="s">
        <v>92</v>
      </c>
      <c r="C52" s="8"/>
      <c r="D52" s="8"/>
    </row>
    <row r="53" spans="2:4" ht="27.75" customHeight="1">
      <c r="B53" s="7" t="s">
        <v>93</v>
      </c>
      <c r="C53" s="7"/>
      <c r="D53" s="7"/>
    </row>
    <row r="54" spans="2:4" ht="24" customHeight="1">
      <c r="B54" s="8" t="s">
        <v>94</v>
      </c>
      <c r="C54" s="8"/>
      <c r="D54" s="8"/>
    </row>
    <row r="55" spans="2:4" ht="27.75" customHeight="1">
      <c r="B55" s="7" t="s">
        <v>95</v>
      </c>
      <c r="C55" s="7"/>
      <c r="D55" s="7"/>
    </row>
    <row r="56" spans="2:4" ht="24" customHeight="1">
      <c r="B56" s="8" t="s">
        <v>96</v>
      </c>
      <c r="C56" s="8"/>
      <c r="D56" s="8"/>
    </row>
    <row r="57" spans="2:4" ht="54" customHeight="1">
      <c r="B57" s="7" t="s">
        <v>97</v>
      </c>
      <c r="C57" s="7"/>
      <c r="D57" s="7"/>
    </row>
    <row r="58" spans="2:4" ht="24" customHeight="1">
      <c r="B58" s="8" t="s">
        <v>98</v>
      </c>
      <c r="C58" s="8"/>
      <c r="D58" s="8"/>
    </row>
    <row r="59" spans="2:4" ht="27.75" customHeight="1">
      <c r="B59" s="7" t="s">
        <v>99</v>
      </c>
      <c r="C59" s="7"/>
      <c r="D59" s="7"/>
    </row>
    <row r="60" spans="2:4" ht="24" customHeight="1">
      <c r="B60" s="6" t="s">
        <v>100</v>
      </c>
      <c r="C60" s="6"/>
      <c r="D60" s="6"/>
    </row>
    <row r="61" spans="2:4" ht="27.75" customHeight="1">
      <c r="B61" s="7" t="s">
        <v>101</v>
      </c>
      <c r="C61" s="7"/>
      <c r="D61" s="7"/>
    </row>
    <row r="62" spans="2:4" ht="24" customHeight="1">
      <c r="B62" s="8" t="s">
        <v>102</v>
      </c>
      <c r="C62" s="8"/>
      <c r="D62" s="8"/>
    </row>
    <row r="63" spans="2:4" ht="27.75" customHeight="1">
      <c r="B63" s="7" t="s">
        <v>103</v>
      </c>
      <c r="C63" s="7"/>
      <c r="D63" s="7"/>
    </row>
    <row r="64" spans="2:4" ht="9.75" customHeight="1"/>
    <row r="65" spans="2:4" ht="27.75" customHeight="1">
      <c r="B65" s="11" t="s">
        <v>104</v>
      </c>
      <c r="C65" s="11"/>
      <c r="D65" s="11"/>
    </row>
    <row r="66" spans="2:4" ht="60" customHeight="1">
      <c r="B66" s="7" t="s">
        <v>105</v>
      </c>
      <c r="C66" s="7"/>
      <c r="D66" s="7"/>
    </row>
    <row r="67" spans="2:4" ht="9.75" customHeight="1"/>
    <row r="68" spans="2:4" ht="24" customHeight="1">
      <c r="B68" s="11" t="s">
        <v>106</v>
      </c>
      <c r="C68" s="11"/>
      <c r="D68" s="11"/>
    </row>
    <row r="69" spans="2:4" ht="36" customHeight="1">
      <c r="B69" s="7" t="s">
        <v>107</v>
      </c>
      <c r="C69" s="7"/>
      <c r="D69" s="7"/>
    </row>
    <row r="71" spans="2:4" ht="3.75" customHeight="1">
      <c r="B71" s="16"/>
      <c r="C71" s="16"/>
      <c r="D71" s="16"/>
    </row>
    <row r="72" spans="2:4" ht="7.5" customHeight="1"/>
    <row r="73" spans="2:4" ht="21.75" customHeight="1">
      <c r="B73" s="5" t="s">
        <v>108</v>
      </c>
      <c r="C73" s="5"/>
      <c r="D73" s="5"/>
    </row>
    <row r="74" spans="2:4" ht="18" customHeight="1">
      <c r="B74" s="4" t="s">
        <v>109</v>
      </c>
      <c r="C74" s="4"/>
      <c r="D74" s="4"/>
    </row>
  </sheetData>
  <mergeCells count="32">
    <mergeCell ref="B73:D73"/>
    <mergeCell ref="B74:D74"/>
    <mergeCell ref="B63:D63"/>
    <mergeCell ref="B65:D65"/>
    <mergeCell ref="B66:D66"/>
    <mergeCell ref="B68:D68"/>
    <mergeCell ref="B69:D69"/>
    <mergeCell ref="B58:D58"/>
    <mergeCell ref="B59:D59"/>
    <mergeCell ref="B60:D60"/>
    <mergeCell ref="B61:D61"/>
    <mergeCell ref="B62:D62"/>
    <mergeCell ref="B53:D53"/>
    <mergeCell ref="B54:D54"/>
    <mergeCell ref="B55:D55"/>
    <mergeCell ref="B56:D56"/>
    <mergeCell ref="B57:D57"/>
    <mergeCell ref="C47:D47"/>
    <mergeCell ref="C48:D48"/>
    <mergeCell ref="C49:D49"/>
    <mergeCell ref="B51:D51"/>
    <mergeCell ref="B52:D52"/>
    <mergeCell ref="B23:D23"/>
    <mergeCell ref="B35:D35"/>
    <mergeCell ref="B44:D44"/>
    <mergeCell ref="B45:D45"/>
    <mergeCell ref="C46:D46"/>
    <mergeCell ref="B2:C2"/>
    <mergeCell ref="B5:D5"/>
    <mergeCell ref="B6:D6"/>
    <mergeCell ref="B8:D8"/>
    <mergeCell ref="B17:D17"/>
  </mergeCells>
  <phoneticPr fontId="43"/>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62"/>
  <sheetViews>
    <sheetView showGridLines="0" zoomScaleNormal="100" workbookViewId="0">
      <pane xSplit="3" ySplit="10" topLeftCell="D19" activePane="bottomRight" state="frozen"/>
      <selection pane="topRight" activeCell="D1" sqref="D1"/>
      <selection pane="bottomLeft" activeCell="A11" sqref="A11"/>
      <selection pane="bottomRight"/>
    </sheetView>
  </sheetViews>
  <sheetFormatPr defaultColWidth="8.7109375" defaultRowHeight="15"/>
  <cols>
    <col min="1" max="1" width="2" customWidth="1"/>
    <col min="2" max="2" width="14" customWidth="1"/>
    <col min="3" max="4" width="12" customWidth="1"/>
    <col min="5" max="6" width="18" customWidth="1"/>
    <col min="7" max="7" width="12" customWidth="1"/>
    <col min="8" max="9" width="10" customWidth="1"/>
    <col min="10" max="11" width="12" customWidth="1"/>
    <col min="12" max="12" width="13" customWidth="1"/>
    <col min="13" max="13" width="22" customWidth="1"/>
    <col min="14" max="14" width="18" customWidth="1"/>
    <col min="15" max="15" width="4" customWidth="1"/>
  </cols>
  <sheetData>
    <row r="2" spans="2:14" ht="31.5" customHeight="1">
      <c r="B2" s="14" t="s">
        <v>110</v>
      </c>
      <c r="C2" s="14"/>
      <c r="D2" s="14"/>
      <c r="E2" s="14"/>
      <c r="F2" s="14"/>
      <c r="G2" s="14"/>
      <c r="N2" s="23" t="s">
        <v>111</v>
      </c>
    </row>
    <row r="3" spans="2:14" ht="3.75" customHeight="1">
      <c r="B3" s="16"/>
      <c r="C3" s="16"/>
      <c r="D3" s="16"/>
      <c r="E3" s="16"/>
      <c r="F3" s="16"/>
      <c r="G3" s="16"/>
      <c r="H3" s="16"/>
      <c r="I3" s="16"/>
      <c r="J3" s="16"/>
      <c r="K3" s="16"/>
      <c r="L3" s="16"/>
      <c r="M3" s="16"/>
      <c r="N3" s="16"/>
    </row>
    <row r="4" spans="2:14" ht="6" customHeight="1"/>
    <row r="5" spans="2:14" ht="21.75" customHeight="1">
      <c r="B5" s="11" t="s">
        <v>112</v>
      </c>
      <c r="C5" s="11"/>
      <c r="D5" s="11"/>
      <c r="E5" s="11"/>
      <c r="F5" s="11"/>
      <c r="G5" s="11"/>
      <c r="H5" s="11"/>
      <c r="I5" s="11"/>
      <c r="J5" s="11"/>
      <c r="K5" s="11"/>
      <c r="L5" s="11"/>
      <c r="M5" s="11"/>
      <c r="N5" s="11"/>
    </row>
    <row r="6" spans="2:14" ht="21.75" customHeight="1">
      <c r="B6" s="3" t="s">
        <v>113</v>
      </c>
      <c r="C6" s="3"/>
      <c r="D6" s="3" t="s">
        <v>114</v>
      </c>
      <c r="E6" s="3"/>
      <c r="F6" s="3" t="s">
        <v>115</v>
      </c>
      <c r="G6" s="3"/>
      <c r="H6" s="3" t="s">
        <v>116</v>
      </c>
      <c r="I6" s="3"/>
      <c r="J6" s="3" t="s">
        <v>117</v>
      </c>
      <c r="K6" s="3"/>
      <c r="L6" s="2"/>
      <c r="M6" s="2"/>
      <c r="N6" s="2"/>
    </row>
    <row r="7" spans="2:14" ht="31.5" customHeight="1">
      <c r="B7" s="1" t="str">
        <f>COUNTA(C11:C60)&amp;"名"</f>
        <v>0名</v>
      </c>
      <c r="C7" s="1"/>
      <c r="D7" s="1" t="str">
        <f>COUNTIF(I11:I60,"4")&amp;"名"</f>
        <v>0名</v>
      </c>
      <c r="E7" s="1"/>
      <c r="F7" s="1" t="str">
        <f>COUNTIF(I11:I60,"3")&amp;"名"</f>
        <v>0名</v>
      </c>
      <c r="G7" s="1"/>
      <c r="H7" s="1" t="str">
        <f>COUNTIF(I11:I60,"2")&amp;"名"</f>
        <v>0名</v>
      </c>
      <c r="I7" s="1"/>
      <c r="J7" s="1" t="str">
        <f>COUNTIF(I11:I60,"1")&amp;"名"</f>
        <v>0名</v>
      </c>
      <c r="K7" s="1"/>
      <c r="L7" s="2"/>
      <c r="M7" s="2"/>
      <c r="N7" s="2"/>
    </row>
    <row r="8" spans="2:14" ht="7.5" customHeight="1"/>
    <row r="9" spans="2:14" ht="21.75" customHeight="1">
      <c r="B9" s="58" t="s">
        <v>118</v>
      </c>
      <c r="C9" s="58"/>
      <c r="D9" s="24" t="s">
        <v>119</v>
      </c>
      <c r="E9" s="25" t="s">
        <v>120</v>
      </c>
      <c r="F9" s="26" t="s">
        <v>121</v>
      </c>
      <c r="G9" s="27" t="s">
        <v>122</v>
      </c>
      <c r="H9" s="59" t="s">
        <v>123</v>
      </c>
      <c r="I9" s="59"/>
      <c r="J9" s="59"/>
      <c r="K9" s="59"/>
      <c r="L9" s="59"/>
      <c r="M9" s="59"/>
      <c r="N9" s="59"/>
    </row>
    <row r="10" spans="2:14" ht="31.5" customHeight="1">
      <c r="B10" s="28" t="s">
        <v>124</v>
      </c>
      <c r="C10" s="28" t="s">
        <v>125</v>
      </c>
      <c r="D10" s="28" t="s">
        <v>126</v>
      </c>
      <c r="E10" s="29" t="s">
        <v>127</v>
      </c>
      <c r="F10" s="28" t="s">
        <v>128</v>
      </c>
      <c r="G10" s="28" t="s">
        <v>129</v>
      </c>
      <c r="H10" s="28" t="s">
        <v>130</v>
      </c>
      <c r="I10" s="28" t="s">
        <v>131</v>
      </c>
      <c r="J10" s="28" t="s">
        <v>132</v>
      </c>
      <c r="K10" s="28" t="s">
        <v>133</v>
      </c>
      <c r="L10" s="28" t="s">
        <v>134</v>
      </c>
      <c r="M10" s="28" t="s">
        <v>135</v>
      </c>
      <c r="N10" s="28" t="s">
        <v>136</v>
      </c>
    </row>
    <row r="11" spans="2:14" ht="21.75" customHeight="1">
      <c r="B11" s="30"/>
      <c r="C11" s="31"/>
      <c r="D11" s="32"/>
      <c r="E11" s="33"/>
      <c r="F11" s="34"/>
      <c r="G11" s="33"/>
      <c r="H11" s="33"/>
      <c r="I11" s="35"/>
      <c r="J11" s="36"/>
      <c r="K11" s="36"/>
      <c r="L11" s="33"/>
      <c r="M11" s="34"/>
      <c r="N11" s="34"/>
    </row>
    <row r="12" spans="2:14" ht="21.75" customHeight="1">
      <c r="B12" s="30"/>
      <c r="C12" s="31"/>
      <c r="D12" s="32"/>
      <c r="E12" s="33"/>
      <c r="F12" s="34"/>
      <c r="G12" s="33"/>
      <c r="H12" s="33"/>
      <c r="I12" s="35"/>
      <c r="J12" s="36"/>
      <c r="K12" s="36"/>
      <c r="L12" s="33"/>
      <c r="M12" s="34"/>
      <c r="N12" s="34"/>
    </row>
    <row r="13" spans="2:14" ht="21.75" customHeight="1">
      <c r="B13" s="30"/>
      <c r="C13" s="31"/>
      <c r="D13" s="32"/>
      <c r="E13" s="33"/>
      <c r="F13" s="34"/>
      <c r="G13" s="33"/>
      <c r="H13" s="33"/>
      <c r="I13" s="35"/>
      <c r="J13" s="36"/>
      <c r="K13" s="36"/>
      <c r="L13" s="33"/>
      <c r="M13" s="34"/>
      <c r="N13" s="34"/>
    </row>
    <row r="14" spans="2:14" ht="21.75" customHeight="1">
      <c r="B14" s="30"/>
      <c r="C14" s="31"/>
      <c r="D14" s="32"/>
      <c r="E14" s="33"/>
      <c r="F14" s="34"/>
      <c r="G14" s="33"/>
      <c r="H14" s="33"/>
      <c r="I14" s="35"/>
      <c r="J14" s="36"/>
      <c r="K14" s="36"/>
      <c r="L14" s="33"/>
      <c r="M14" s="34"/>
      <c r="N14" s="34"/>
    </row>
    <row r="15" spans="2:14" ht="21.75" customHeight="1">
      <c r="B15" s="30"/>
      <c r="C15" s="31"/>
      <c r="D15" s="32"/>
      <c r="E15" s="33"/>
      <c r="F15" s="34"/>
      <c r="G15" s="33"/>
      <c r="H15" s="33"/>
      <c r="I15" s="35"/>
      <c r="J15" s="36"/>
      <c r="K15" s="36"/>
      <c r="L15" s="33"/>
      <c r="M15" s="34"/>
      <c r="N15" s="34"/>
    </row>
    <row r="16" spans="2:14" ht="21.75" customHeight="1">
      <c r="B16" s="30"/>
      <c r="C16" s="31"/>
      <c r="D16" s="32"/>
      <c r="E16" s="33"/>
      <c r="F16" s="34"/>
      <c r="G16" s="33"/>
      <c r="H16" s="33"/>
      <c r="I16" s="35"/>
      <c r="J16" s="36"/>
      <c r="K16" s="36"/>
      <c r="L16" s="33"/>
      <c r="M16" s="34"/>
      <c r="N16" s="34"/>
    </row>
    <row r="17" spans="2:14" ht="21.75" customHeight="1">
      <c r="B17" s="30"/>
      <c r="C17" s="31"/>
      <c r="D17" s="32"/>
      <c r="E17" s="33"/>
      <c r="F17" s="34"/>
      <c r="G17" s="33"/>
      <c r="H17" s="33"/>
      <c r="I17" s="35"/>
      <c r="J17" s="36"/>
      <c r="K17" s="36"/>
      <c r="L17" s="33"/>
      <c r="M17" s="34"/>
      <c r="N17" s="34"/>
    </row>
    <row r="18" spans="2:14" ht="21.75" customHeight="1">
      <c r="B18" s="30"/>
      <c r="C18" s="31"/>
      <c r="D18" s="32"/>
      <c r="E18" s="33"/>
      <c r="F18" s="34"/>
      <c r="G18" s="33"/>
      <c r="H18" s="33"/>
      <c r="I18" s="35"/>
      <c r="J18" s="36"/>
      <c r="K18" s="36"/>
      <c r="L18" s="33"/>
      <c r="M18" s="34"/>
      <c r="N18" s="34"/>
    </row>
    <row r="19" spans="2:14" ht="21.75" customHeight="1">
      <c r="B19" s="30"/>
      <c r="C19" s="31"/>
      <c r="D19" s="32"/>
      <c r="E19" s="33"/>
      <c r="F19" s="34"/>
      <c r="G19" s="33"/>
      <c r="H19" s="33"/>
      <c r="I19" s="35"/>
      <c r="J19" s="36"/>
      <c r="K19" s="36"/>
      <c r="L19" s="33"/>
      <c r="M19" s="34"/>
      <c r="N19" s="34"/>
    </row>
    <row r="20" spans="2:14" ht="21.75" customHeight="1">
      <c r="B20" s="30"/>
      <c r="C20" s="31"/>
      <c r="D20" s="32"/>
      <c r="E20" s="33"/>
      <c r="F20" s="34"/>
      <c r="G20" s="33"/>
      <c r="H20" s="33"/>
      <c r="I20" s="35"/>
      <c r="J20" s="36"/>
      <c r="K20" s="36"/>
      <c r="L20" s="33"/>
      <c r="M20" s="34"/>
      <c r="N20" s="34"/>
    </row>
    <row r="21" spans="2:14" ht="21.75" customHeight="1">
      <c r="B21" s="30"/>
      <c r="C21" s="31"/>
      <c r="D21" s="32"/>
      <c r="E21" s="33"/>
      <c r="F21" s="34"/>
      <c r="G21" s="33"/>
      <c r="H21" s="33"/>
      <c r="I21" s="35"/>
      <c r="J21" s="36"/>
      <c r="K21" s="36"/>
      <c r="L21" s="33"/>
      <c r="M21" s="34"/>
      <c r="N21" s="34"/>
    </row>
    <row r="22" spans="2:14" ht="21.75" customHeight="1">
      <c r="B22" s="30"/>
      <c r="C22" s="31"/>
      <c r="D22" s="32"/>
      <c r="E22" s="33"/>
      <c r="F22" s="34"/>
      <c r="G22" s="33"/>
      <c r="H22" s="33"/>
      <c r="I22" s="35"/>
      <c r="J22" s="36"/>
      <c r="K22" s="36"/>
      <c r="L22" s="33"/>
      <c r="M22" s="34"/>
      <c r="N22" s="34"/>
    </row>
    <row r="23" spans="2:14" ht="21.75" customHeight="1">
      <c r="B23" s="30"/>
      <c r="C23" s="31"/>
      <c r="D23" s="32"/>
      <c r="E23" s="33"/>
      <c r="F23" s="34"/>
      <c r="G23" s="33"/>
      <c r="H23" s="33"/>
      <c r="I23" s="35"/>
      <c r="J23" s="36"/>
      <c r="K23" s="36"/>
      <c r="L23" s="33"/>
      <c r="M23" s="34"/>
      <c r="N23" s="34"/>
    </row>
    <row r="24" spans="2:14" ht="21.75" customHeight="1">
      <c r="B24" s="30"/>
      <c r="C24" s="31"/>
      <c r="D24" s="32"/>
      <c r="E24" s="33"/>
      <c r="F24" s="34"/>
      <c r="G24" s="33"/>
      <c r="H24" s="33"/>
      <c r="I24" s="35"/>
      <c r="J24" s="36"/>
      <c r="K24" s="36"/>
      <c r="L24" s="33"/>
      <c r="M24" s="34"/>
      <c r="N24" s="34"/>
    </row>
    <row r="25" spans="2:14" ht="21.75" customHeight="1">
      <c r="B25" s="30"/>
      <c r="C25" s="31"/>
      <c r="D25" s="32"/>
      <c r="E25" s="33"/>
      <c r="F25" s="34"/>
      <c r="G25" s="33"/>
      <c r="H25" s="33"/>
      <c r="I25" s="35"/>
      <c r="J25" s="36"/>
      <c r="K25" s="36"/>
      <c r="L25" s="33"/>
      <c r="M25" s="34"/>
      <c r="N25" s="34"/>
    </row>
    <row r="26" spans="2:14" ht="21.75" customHeight="1">
      <c r="B26" s="30"/>
      <c r="C26" s="31"/>
      <c r="D26" s="32"/>
      <c r="E26" s="33"/>
      <c r="F26" s="34"/>
      <c r="G26" s="33"/>
      <c r="H26" s="33"/>
      <c r="I26" s="35"/>
      <c r="J26" s="36"/>
      <c r="K26" s="36"/>
      <c r="L26" s="33"/>
      <c r="M26" s="34"/>
      <c r="N26" s="34"/>
    </row>
    <row r="27" spans="2:14" ht="21.75" customHeight="1">
      <c r="B27" s="30"/>
      <c r="C27" s="31"/>
      <c r="D27" s="32"/>
      <c r="E27" s="33"/>
      <c r="F27" s="34"/>
      <c r="G27" s="33"/>
      <c r="H27" s="33"/>
      <c r="I27" s="35"/>
      <c r="J27" s="36"/>
      <c r="K27" s="36"/>
      <c r="L27" s="33"/>
      <c r="M27" s="34"/>
      <c r="N27" s="34"/>
    </row>
    <row r="28" spans="2:14" ht="21.75" customHeight="1">
      <c r="B28" s="30"/>
      <c r="C28" s="31"/>
      <c r="D28" s="32"/>
      <c r="E28" s="33"/>
      <c r="F28" s="34"/>
      <c r="G28" s="33"/>
      <c r="H28" s="33"/>
      <c r="I28" s="35"/>
      <c r="J28" s="36"/>
      <c r="K28" s="36"/>
      <c r="L28" s="33"/>
      <c r="M28" s="34"/>
      <c r="N28" s="34"/>
    </row>
    <row r="29" spans="2:14" ht="21.75" customHeight="1">
      <c r="B29" s="30"/>
      <c r="C29" s="31"/>
      <c r="D29" s="32"/>
      <c r="E29" s="33"/>
      <c r="F29" s="34"/>
      <c r="G29" s="33"/>
      <c r="H29" s="33"/>
      <c r="I29" s="35"/>
      <c r="J29" s="36"/>
      <c r="K29" s="36"/>
      <c r="L29" s="33"/>
      <c r="M29" s="34"/>
      <c r="N29" s="34"/>
    </row>
    <row r="30" spans="2:14" ht="21.75" customHeight="1">
      <c r="B30" s="30"/>
      <c r="C30" s="31"/>
      <c r="D30" s="32"/>
      <c r="E30" s="33"/>
      <c r="F30" s="34"/>
      <c r="G30" s="33"/>
      <c r="H30" s="33"/>
      <c r="I30" s="35"/>
      <c r="J30" s="36"/>
      <c r="K30" s="36"/>
      <c r="L30" s="33"/>
      <c r="M30" s="34"/>
      <c r="N30" s="34"/>
    </row>
    <row r="31" spans="2:14" ht="21.75" customHeight="1">
      <c r="B31" s="30"/>
      <c r="C31" s="31"/>
      <c r="D31" s="32"/>
      <c r="E31" s="33"/>
      <c r="F31" s="34"/>
      <c r="G31" s="33"/>
      <c r="H31" s="33"/>
      <c r="I31" s="35"/>
      <c r="J31" s="36"/>
      <c r="K31" s="36"/>
      <c r="L31" s="33"/>
      <c r="M31" s="34"/>
      <c r="N31" s="34"/>
    </row>
    <row r="32" spans="2:14" ht="21.75" customHeight="1">
      <c r="B32" s="30"/>
      <c r="C32" s="31"/>
      <c r="D32" s="32"/>
      <c r="E32" s="33"/>
      <c r="F32" s="34"/>
      <c r="G32" s="33"/>
      <c r="H32" s="33"/>
      <c r="I32" s="35"/>
      <c r="J32" s="36"/>
      <c r="K32" s="36"/>
      <c r="L32" s="33"/>
      <c r="M32" s="34"/>
      <c r="N32" s="34"/>
    </row>
    <row r="33" spans="2:14" ht="21.75" customHeight="1">
      <c r="B33" s="30"/>
      <c r="C33" s="31"/>
      <c r="D33" s="32"/>
      <c r="E33" s="33"/>
      <c r="F33" s="34"/>
      <c r="G33" s="33"/>
      <c r="H33" s="33"/>
      <c r="I33" s="35"/>
      <c r="J33" s="36"/>
      <c r="K33" s="36"/>
      <c r="L33" s="33"/>
      <c r="M33" s="34"/>
      <c r="N33" s="34"/>
    </row>
    <row r="34" spans="2:14" ht="21.75" customHeight="1">
      <c r="B34" s="30"/>
      <c r="C34" s="31"/>
      <c r="D34" s="32"/>
      <c r="E34" s="33"/>
      <c r="F34" s="34"/>
      <c r="G34" s="33"/>
      <c r="H34" s="33"/>
      <c r="I34" s="35"/>
      <c r="J34" s="36"/>
      <c r="K34" s="36"/>
      <c r="L34" s="33"/>
      <c r="M34" s="34"/>
      <c r="N34" s="34"/>
    </row>
    <row r="35" spans="2:14" ht="21.75" customHeight="1">
      <c r="B35" s="30"/>
      <c r="C35" s="31"/>
      <c r="D35" s="32"/>
      <c r="E35" s="33"/>
      <c r="F35" s="34"/>
      <c r="G35" s="33"/>
      <c r="H35" s="33"/>
      <c r="I35" s="35"/>
      <c r="J35" s="36"/>
      <c r="K35" s="36"/>
      <c r="L35" s="33"/>
      <c r="M35" s="34"/>
      <c r="N35" s="34"/>
    </row>
    <row r="36" spans="2:14" ht="21.75" customHeight="1">
      <c r="B36" s="30"/>
      <c r="C36" s="31"/>
      <c r="D36" s="32"/>
      <c r="E36" s="33"/>
      <c r="F36" s="34"/>
      <c r="G36" s="33"/>
      <c r="H36" s="33"/>
      <c r="I36" s="35"/>
      <c r="J36" s="36"/>
      <c r="K36" s="36"/>
      <c r="L36" s="33"/>
      <c r="M36" s="34"/>
      <c r="N36" s="34"/>
    </row>
    <row r="37" spans="2:14" ht="21.75" customHeight="1">
      <c r="B37" s="30"/>
      <c r="C37" s="31"/>
      <c r="D37" s="32"/>
      <c r="E37" s="33"/>
      <c r="F37" s="34"/>
      <c r="G37" s="33"/>
      <c r="H37" s="33"/>
      <c r="I37" s="35"/>
      <c r="J37" s="36"/>
      <c r="K37" s="36"/>
      <c r="L37" s="33"/>
      <c r="M37" s="34"/>
      <c r="N37" s="34"/>
    </row>
    <row r="38" spans="2:14" ht="21.75" customHeight="1">
      <c r="B38" s="30"/>
      <c r="C38" s="31"/>
      <c r="D38" s="32"/>
      <c r="E38" s="33"/>
      <c r="F38" s="34"/>
      <c r="G38" s="33"/>
      <c r="H38" s="33"/>
      <c r="I38" s="35"/>
      <c r="J38" s="36"/>
      <c r="K38" s="36"/>
      <c r="L38" s="33"/>
      <c r="M38" s="34"/>
      <c r="N38" s="34"/>
    </row>
    <row r="39" spans="2:14" ht="21.75" customHeight="1">
      <c r="B39" s="30"/>
      <c r="C39" s="31"/>
      <c r="D39" s="32"/>
      <c r="E39" s="33"/>
      <c r="F39" s="34"/>
      <c r="G39" s="33"/>
      <c r="H39" s="33"/>
      <c r="I39" s="35"/>
      <c r="J39" s="36"/>
      <c r="K39" s="36"/>
      <c r="L39" s="33"/>
      <c r="M39" s="34"/>
      <c r="N39" s="34"/>
    </row>
    <row r="40" spans="2:14" ht="21.75" customHeight="1">
      <c r="B40" s="30"/>
      <c r="C40" s="31"/>
      <c r="D40" s="32"/>
      <c r="E40" s="33"/>
      <c r="F40" s="34"/>
      <c r="G40" s="33"/>
      <c r="H40" s="33"/>
      <c r="I40" s="35"/>
      <c r="J40" s="36"/>
      <c r="K40" s="36"/>
      <c r="L40" s="33"/>
      <c r="M40" s="34"/>
      <c r="N40" s="34"/>
    </row>
    <row r="41" spans="2:14" ht="21.75" customHeight="1">
      <c r="B41" s="30"/>
      <c r="C41" s="31"/>
      <c r="D41" s="32"/>
      <c r="E41" s="33"/>
      <c r="F41" s="34"/>
      <c r="G41" s="33"/>
      <c r="H41" s="33"/>
      <c r="I41" s="35"/>
      <c r="J41" s="36"/>
      <c r="K41" s="36"/>
      <c r="L41" s="33"/>
      <c r="M41" s="34"/>
      <c r="N41" s="34"/>
    </row>
    <row r="42" spans="2:14" ht="21.75" customHeight="1">
      <c r="B42" s="30"/>
      <c r="C42" s="31"/>
      <c r="D42" s="32"/>
      <c r="E42" s="33"/>
      <c r="F42" s="34"/>
      <c r="G42" s="33"/>
      <c r="H42" s="33"/>
      <c r="I42" s="35"/>
      <c r="J42" s="36"/>
      <c r="K42" s="36"/>
      <c r="L42" s="33"/>
      <c r="M42" s="34"/>
      <c r="N42" s="34"/>
    </row>
    <row r="43" spans="2:14" ht="21.75" customHeight="1">
      <c r="B43" s="30"/>
      <c r="C43" s="31"/>
      <c r="D43" s="32"/>
      <c r="E43" s="33"/>
      <c r="F43" s="34"/>
      <c r="G43" s="33"/>
      <c r="H43" s="33"/>
      <c r="I43" s="35"/>
      <c r="J43" s="36"/>
      <c r="K43" s="36"/>
      <c r="L43" s="33"/>
      <c r="M43" s="34"/>
      <c r="N43" s="34"/>
    </row>
    <row r="44" spans="2:14" ht="21.75" customHeight="1">
      <c r="B44" s="30"/>
      <c r="C44" s="31"/>
      <c r="D44" s="32"/>
      <c r="E44" s="33"/>
      <c r="F44" s="34"/>
      <c r="G44" s="33"/>
      <c r="H44" s="33"/>
      <c r="I44" s="35"/>
      <c r="J44" s="36"/>
      <c r="K44" s="36"/>
      <c r="L44" s="33"/>
      <c r="M44" s="34"/>
      <c r="N44" s="34"/>
    </row>
    <row r="45" spans="2:14" ht="21.75" customHeight="1">
      <c r="B45" s="30"/>
      <c r="C45" s="31"/>
      <c r="D45" s="32"/>
      <c r="E45" s="33"/>
      <c r="F45" s="34"/>
      <c r="G45" s="33"/>
      <c r="H45" s="33"/>
      <c r="I45" s="35"/>
      <c r="J45" s="36"/>
      <c r="K45" s="36"/>
      <c r="L45" s="33"/>
      <c r="M45" s="34"/>
      <c r="N45" s="34"/>
    </row>
    <row r="46" spans="2:14" ht="21.75" customHeight="1">
      <c r="B46" s="30"/>
      <c r="C46" s="31"/>
      <c r="D46" s="32"/>
      <c r="E46" s="33"/>
      <c r="F46" s="34"/>
      <c r="G46" s="33"/>
      <c r="H46" s="33"/>
      <c r="I46" s="35"/>
      <c r="J46" s="36"/>
      <c r="K46" s="36"/>
      <c r="L46" s="33"/>
      <c r="M46" s="34"/>
      <c r="N46" s="34"/>
    </row>
    <row r="47" spans="2:14" ht="21.75" customHeight="1">
      <c r="B47" s="30"/>
      <c r="C47" s="31"/>
      <c r="D47" s="32"/>
      <c r="E47" s="33"/>
      <c r="F47" s="34"/>
      <c r="G47" s="33"/>
      <c r="H47" s="33"/>
      <c r="I47" s="35"/>
      <c r="J47" s="36"/>
      <c r="K47" s="36"/>
      <c r="L47" s="33"/>
      <c r="M47" s="34"/>
      <c r="N47" s="34"/>
    </row>
    <row r="48" spans="2:14" ht="21.75" customHeight="1">
      <c r="B48" s="30"/>
      <c r="C48" s="31"/>
      <c r="D48" s="32"/>
      <c r="E48" s="33"/>
      <c r="F48" s="34"/>
      <c r="G48" s="33"/>
      <c r="H48" s="33"/>
      <c r="I48" s="35"/>
      <c r="J48" s="36"/>
      <c r="K48" s="36"/>
      <c r="L48" s="33"/>
      <c r="M48" s="34"/>
      <c r="N48" s="34"/>
    </row>
    <row r="49" spans="2:14" ht="21.75" customHeight="1">
      <c r="B49" s="30"/>
      <c r="C49" s="31"/>
      <c r="D49" s="32"/>
      <c r="E49" s="33"/>
      <c r="F49" s="34"/>
      <c r="G49" s="33"/>
      <c r="H49" s="33"/>
      <c r="I49" s="35"/>
      <c r="J49" s="36"/>
      <c r="K49" s="36"/>
      <c r="L49" s="33"/>
      <c r="M49" s="34"/>
      <c r="N49" s="34"/>
    </row>
    <row r="50" spans="2:14" ht="21.75" customHeight="1">
      <c r="B50" s="30"/>
      <c r="C50" s="31"/>
      <c r="D50" s="32"/>
      <c r="E50" s="33"/>
      <c r="F50" s="34"/>
      <c r="G50" s="33"/>
      <c r="H50" s="33"/>
      <c r="I50" s="35"/>
      <c r="J50" s="36"/>
      <c r="K50" s="36"/>
      <c r="L50" s="33"/>
      <c r="M50" s="34"/>
      <c r="N50" s="34"/>
    </row>
    <row r="51" spans="2:14" ht="21.75" customHeight="1">
      <c r="B51" s="30"/>
      <c r="C51" s="31"/>
      <c r="D51" s="32"/>
      <c r="E51" s="33"/>
      <c r="F51" s="34"/>
      <c r="G51" s="33"/>
      <c r="H51" s="33"/>
      <c r="I51" s="35"/>
      <c r="J51" s="36"/>
      <c r="K51" s="36"/>
      <c r="L51" s="33"/>
      <c r="M51" s="34"/>
      <c r="N51" s="34"/>
    </row>
    <row r="52" spans="2:14" ht="21.75" customHeight="1">
      <c r="B52" s="30"/>
      <c r="C52" s="31"/>
      <c r="D52" s="32"/>
      <c r="E52" s="33"/>
      <c r="F52" s="34"/>
      <c r="G52" s="33"/>
      <c r="H52" s="33"/>
      <c r="I52" s="35"/>
      <c r="J52" s="36"/>
      <c r="K52" s="36"/>
      <c r="L52" s="33"/>
      <c r="M52" s="34"/>
      <c r="N52" s="34"/>
    </row>
    <row r="53" spans="2:14" ht="21.75" customHeight="1">
      <c r="B53" s="30"/>
      <c r="C53" s="31"/>
      <c r="D53" s="32"/>
      <c r="E53" s="33"/>
      <c r="F53" s="34"/>
      <c r="G53" s="33"/>
      <c r="H53" s="33"/>
      <c r="I53" s="35"/>
      <c r="J53" s="36"/>
      <c r="K53" s="36"/>
      <c r="L53" s="33"/>
      <c r="M53" s="34"/>
      <c r="N53" s="34"/>
    </row>
    <row r="54" spans="2:14" ht="21.75" customHeight="1">
      <c r="B54" s="30"/>
      <c r="C54" s="31"/>
      <c r="D54" s="32"/>
      <c r="E54" s="33"/>
      <c r="F54" s="34"/>
      <c r="G54" s="33"/>
      <c r="H54" s="33"/>
      <c r="I54" s="35"/>
      <c r="J54" s="36"/>
      <c r="K54" s="36"/>
      <c r="L54" s="33"/>
      <c r="M54" s="34"/>
      <c r="N54" s="34"/>
    </row>
    <row r="55" spans="2:14" ht="21.75" customHeight="1">
      <c r="B55" s="30"/>
      <c r="C55" s="31"/>
      <c r="D55" s="32"/>
      <c r="E55" s="33"/>
      <c r="F55" s="34"/>
      <c r="G55" s="33"/>
      <c r="H55" s="33"/>
      <c r="I55" s="35"/>
      <c r="J55" s="36"/>
      <c r="K55" s="36"/>
      <c r="L55" s="33"/>
      <c r="M55" s="34"/>
      <c r="N55" s="34"/>
    </row>
    <row r="56" spans="2:14" ht="21.75" customHeight="1">
      <c r="B56" s="30"/>
      <c r="C56" s="31"/>
      <c r="D56" s="32"/>
      <c r="E56" s="33"/>
      <c r="F56" s="34"/>
      <c r="G56" s="33"/>
      <c r="H56" s="33"/>
      <c r="I56" s="35"/>
      <c r="J56" s="36"/>
      <c r="K56" s="36"/>
      <c r="L56" s="33"/>
      <c r="M56" s="34"/>
      <c r="N56" s="34"/>
    </row>
    <row r="57" spans="2:14" ht="21.75" customHeight="1">
      <c r="B57" s="30"/>
      <c r="C57" s="31"/>
      <c r="D57" s="32"/>
      <c r="E57" s="33"/>
      <c r="F57" s="34"/>
      <c r="G57" s="33"/>
      <c r="H57" s="33"/>
      <c r="I57" s="35"/>
      <c r="J57" s="36"/>
      <c r="K57" s="36"/>
      <c r="L57" s="33"/>
      <c r="M57" s="34"/>
      <c r="N57" s="34"/>
    </row>
    <row r="58" spans="2:14" ht="21.75" customHeight="1">
      <c r="B58" s="30"/>
      <c r="C58" s="31"/>
      <c r="D58" s="32"/>
      <c r="E58" s="33"/>
      <c r="F58" s="34"/>
      <c r="G58" s="33"/>
      <c r="H58" s="33"/>
      <c r="I58" s="35"/>
      <c r="J58" s="36"/>
      <c r="K58" s="36"/>
      <c r="L58" s="33"/>
      <c r="M58" s="34"/>
      <c r="N58" s="34"/>
    </row>
    <row r="59" spans="2:14" ht="21.75" customHeight="1">
      <c r="B59" s="30"/>
      <c r="C59" s="31"/>
      <c r="D59" s="32"/>
      <c r="E59" s="33"/>
      <c r="F59" s="34"/>
      <c r="G59" s="33"/>
      <c r="H59" s="33"/>
      <c r="I59" s="35"/>
      <c r="J59" s="36"/>
      <c r="K59" s="36"/>
      <c r="L59" s="33"/>
      <c r="M59" s="34"/>
      <c r="N59" s="34"/>
    </row>
    <row r="60" spans="2:14" ht="21.75" customHeight="1">
      <c r="B60" s="30"/>
      <c r="C60" s="31"/>
      <c r="D60" s="32"/>
      <c r="E60" s="33"/>
      <c r="F60" s="34"/>
      <c r="G60" s="33"/>
      <c r="H60" s="33"/>
      <c r="I60" s="35"/>
      <c r="J60" s="36"/>
      <c r="K60" s="36"/>
      <c r="L60" s="33"/>
      <c r="M60" s="34"/>
      <c r="N60" s="34"/>
    </row>
    <row r="62" spans="2:14">
      <c r="B62" s="60" t="s">
        <v>137</v>
      </c>
      <c r="C62" s="60"/>
      <c r="D62" s="60"/>
      <c r="E62" s="60"/>
      <c r="F62" s="60"/>
      <c r="G62" s="60"/>
      <c r="H62" s="60"/>
      <c r="I62" s="60"/>
      <c r="J62" s="60"/>
      <c r="K62" s="60"/>
      <c r="L62" s="60"/>
      <c r="M62" s="60"/>
      <c r="N62" s="60"/>
    </row>
  </sheetData>
  <mergeCells count="17">
    <mergeCell ref="L7:N7"/>
    <mergeCell ref="B9:C9"/>
    <mergeCell ref="H9:N9"/>
    <mergeCell ref="B62:N62"/>
    <mergeCell ref="B7:C7"/>
    <mergeCell ref="D7:E7"/>
    <mergeCell ref="F7:G7"/>
    <mergeCell ref="H7:I7"/>
    <mergeCell ref="J7:K7"/>
    <mergeCell ref="B2:G2"/>
    <mergeCell ref="B5:N5"/>
    <mergeCell ref="B6:C6"/>
    <mergeCell ref="D6:E6"/>
    <mergeCell ref="F6:G6"/>
    <mergeCell ref="H6:I6"/>
    <mergeCell ref="J6:K6"/>
    <mergeCell ref="L6:N6"/>
  </mergeCells>
  <phoneticPr fontId="43"/>
  <conditionalFormatting sqref="E11:E60">
    <cfRule type="expression" dxfId="15" priority="6">
      <formula>AND(E11&lt;&gt;"",LEN(E11)&lt;&gt;13)</formula>
    </cfRule>
  </conditionalFormatting>
  <conditionalFormatting sqref="I11:I60">
    <cfRule type="cellIs" dxfId="14" priority="2" operator="equal">
      <formula>1</formula>
    </cfRule>
    <cfRule type="cellIs" dxfId="13" priority="3" operator="equal">
      <formula>2</formula>
    </cfRule>
    <cfRule type="cellIs" dxfId="12" priority="4" operator="equal">
      <formula>3</formula>
    </cfRule>
    <cfRule type="cellIs" dxfId="11" priority="5" operator="equal">
      <formula>4</formula>
    </cfRule>
  </conditionalFormatting>
  <dataValidations count="3">
    <dataValidation type="list" allowBlank="1" sqref="G11:G60" xr:uid="{00000000-0002-0000-0100-000000000000}">
      <formula1>"とび,大工,鉄筋工,型枠大工,左官,鳶,電工,配管工,溶接工,塗装工,板金工,内装工,設備工,土工,重機オペ,その他"</formula1>
      <formula2>0</formula2>
    </dataValidation>
    <dataValidation type="list" allowBlank="1" sqref="H11:H60" xr:uid="{00000000-0002-0000-0100-000001000000}">
      <formula1>"代表,職長,班長,作業員,見習い,助手,作業主任者,能力者,二人番"</formula1>
      <formula2>0</formula2>
    </dataValidation>
    <dataValidation type="list" allowBlank="1" sqref="I11:I60" xr:uid="{00000000-0002-0000-0100-000002000000}">
      <formula1>"1,2,3,4"</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K39"/>
  <sheetViews>
    <sheetView showGridLines="0" zoomScaleNormal="100" workbookViewId="0">
      <pane xSplit="3" ySplit="7" topLeftCell="D28" activePane="bottomRight" state="frozen"/>
      <selection pane="topRight" activeCell="D1" sqref="D1"/>
      <selection pane="bottomLeft" activeCell="A8" sqref="A8"/>
      <selection pane="bottomRight"/>
    </sheetView>
  </sheetViews>
  <sheetFormatPr defaultColWidth="8.7109375" defaultRowHeight="15"/>
  <cols>
    <col min="1" max="1" width="2" customWidth="1"/>
    <col min="2" max="2" width="10" customWidth="1"/>
    <col min="3" max="3" width="24" customWidth="1"/>
    <col min="4" max="4" width="28" customWidth="1"/>
    <col min="5" max="5" width="20" customWidth="1"/>
    <col min="6" max="6" width="16" customWidth="1"/>
    <col min="7" max="7" width="18" customWidth="1"/>
    <col min="8" max="9" width="11" customWidth="1"/>
    <col min="10" max="10" width="14" customWidth="1"/>
    <col min="11" max="11" width="18" customWidth="1"/>
    <col min="12" max="12" width="4" customWidth="1"/>
  </cols>
  <sheetData>
    <row r="2" spans="2:11" ht="31.5" customHeight="1">
      <c r="B2" s="14" t="s">
        <v>9</v>
      </c>
      <c r="C2" s="14"/>
      <c r="D2" s="14"/>
      <c r="E2" s="14"/>
      <c r="F2" s="14"/>
      <c r="K2" s="23" t="s">
        <v>111</v>
      </c>
    </row>
    <row r="3" spans="2:11" ht="3.75" customHeight="1">
      <c r="B3" s="16"/>
      <c r="C3" s="16"/>
      <c r="D3" s="16"/>
      <c r="E3" s="16"/>
      <c r="F3" s="16"/>
      <c r="G3" s="16"/>
      <c r="H3" s="16"/>
      <c r="I3" s="16"/>
      <c r="J3" s="16"/>
      <c r="K3" s="16"/>
    </row>
    <row r="4" spans="2:11" ht="6" customHeight="1"/>
    <row r="5" spans="2:11" ht="21.75" customHeight="1">
      <c r="B5" s="61" t="s">
        <v>138</v>
      </c>
      <c r="C5" s="61"/>
      <c r="D5" s="61"/>
      <c r="E5" s="61"/>
      <c r="F5" s="61"/>
      <c r="G5" s="61"/>
      <c r="H5" s="61"/>
      <c r="I5" s="61"/>
      <c r="J5" s="61"/>
      <c r="K5" s="61"/>
    </row>
    <row r="6" spans="2:11" ht="6" customHeight="1"/>
    <row r="7" spans="2:11" ht="31.5" customHeight="1">
      <c r="B7" s="28" t="s">
        <v>139</v>
      </c>
      <c r="C7" s="28" t="s">
        <v>140</v>
      </c>
      <c r="D7" s="28" t="s">
        <v>141</v>
      </c>
      <c r="E7" s="28" t="s">
        <v>142</v>
      </c>
      <c r="F7" s="28" t="s">
        <v>143</v>
      </c>
      <c r="G7" s="28" t="s">
        <v>144</v>
      </c>
      <c r="H7" s="28" t="s">
        <v>145</v>
      </c>
      <c r="I7" s="28" t="s">
        <v>146</v>
      </c>
      <c r="J7" s="28" t="s">
        <v>147</v>
      </c>
      <c r="K7" s="28" t="s">
        <v>136</v>
      </c>
    </row>
    <row r="8" spans="2:11" ht="24" customHeight="1">
      <c r="B8" s="30"/>
      <c r="C8" s="31"/>
      <c r="D8" s="34"/>
      <c r="E8" s="34"/>
      <c r="F8" s="33"/>
      <c r="G8" s="34"/>
      <c r="H8" s="36"/>
      <c r="I8" s="36"/>
      <c r="J8" s="33"/>
      <c r="K8" s="34"/>
    </row>
    <row r="9" spans="2:11" ht="24" customHeight="1">
      <c r="B9" s="30"/>
      <c r="C9" s="31"/>
      <c r="D9" s="34"/>
      <c r="E9" s="34"/>
      <c r="F9" s="33"/>
      <c r="G9" s="34"/>
      <c r="H9" s="36"/>
      <c r="I9" s="36"/>
      <c r="J9" s="33"/>
      <c r="K9" s="34"/>
    </row>
    <row r="10" spans="2:11" ht="24" customHeight="1">
      <c r="B10" s="30"/>
      <c r="C10" s="31"/>
      <c r="D10" s="34"/>
      <c r="E10" s="34"/>
      <c r="F10" s="33"/>
      <c r="G10" s="34"/>
      <c r="H10" s="36"/>
      <c r="I10" s="36"/>
      <c r="J10" s="33"/>
      <c r="K10" s="34"/>
    </row>
    <row r="11" spans="2:11" ht="24" customHeight="1">
      <c r="B11" s="30"/>
      <c r="C11" s="31"/>
      <c r="D11" s="34"/>
      <c r="E11" s="34"/>
      <c r="F11" s="33"/>
      <c r="G11" s="34"/>
      <c r="H11" s="36"/>
      <c r="I11" s="36"/>
      <c r="J11" s="33"/>
      <c r="K11" s="34"/>
    </row>
    <row r="12" spans="2:11" ht="24" customHeight="1">
      <c r="B12" s="30"/>
      <c r="C12" s="31"/>
      <c r="D12" s="34"/>
      <c r="E12" s="34"/>
      <c r="F12" s="33"/>
      <c r="G12" s="34"/>
      <c r="H12" s="36"/>
      <c r="I12" s="36"/>
      <c r="J12" s="33"/>
      <c r="K12" s="34"/>
    </row>
    <row r="13" spans="2:11" ht="24" customHeight="1">
      <c r="B13" s="30"/>
      <c r="C13" s="31"/>
      <c r="D13" s="34"/>
      <c r="E13" s="34"/>
      <c r="F13" s="33"/>
      <c r="G13" s="34"/>
      <c r="H13" s="36"/>
      <c r="I13" s="36"/>
      <c r="J13" s="33"/>
      <c r="K13" s="34"/>
    </row>
    <row r="14" spans="2:11" ht="24" customHeight="1">
      <c r="B14" s="30"/>
      <c r="C14" s="31"/>
      <c r="D14" s="34"/>
      <c r="E14" s="34"/>
      <c r="F14" s="33"/>
      <c r="G14" s="34"/>
      <c r="H14" s="36"/>
      <c r="I14" s="36"/>
      <c r="J14" s="33"/>
      <c r="K14" s="34"/>
    </row>
    <row r="15" spans="2:11" ht="24" customHeight="1">
      <c r="B15" s="30"/>
      <c r="C15" s="31"/>
      <c r="D15" s="34"/>
      <c r="E15" s="34"/>
      <c r="F15" s="33"/>
      <c r="G15" s="34"/>
      <c r="H15" s="36"/>
      <c r="I15" s="36"/>
      <c r="J15" s="33"/>
      <c r="K15" s="34"/>
    </row>
    <row r="16" spans="2:11" ht="24" customHeight="1">
      <c r="B16" s="30"/>
      <c r="C16" s="31"/>
      <c r="D16" s="34"/>
      <c r="E16" s="34"/>
      <c r="F16" s="33"/>
      <c r="G16" s="34"/>
      <c r="H16" s="36"/>
      <c r="I16" s="36"/>
      <c r="J16" s="33"/>
      <c r="K16" s="34"/>
    </row>
    <row r="17" spans="2:11" ht="24" customHeight="1">
      <c r="B17" s="30"/>
      <c r="C17" s="31"/>
      <c r="D17" s="34"/>
      <c r="E17" s="34"/>
      <c r="F17" s="33"/>
      <c r="G17" s="34"/>
      <c r="H17" s="36"/>
      <c r="I17" s="36"/>
      <c r="J17" s="33"/>
      <c r="K17" s="34"/>
    </row>
    <row r="18" spans="2:11" ht="24" customHeight="1">
      <c r="B18" s="30"/>
      <c r="C18" s="31"/>
      <c r="D18" s="34"/>
      <c r="E18" s="34"/>
      <c r="F18" s="33"/>
      <c r="G18" s="34"/>
      <c r="H18" s="36"/>
      <c r="I18" s="36"/>
      <c r="J18" s="33"/>
      <c r="K18" s="34"/>
    </row>
    <row r="19" spans="2:11" ht="24" customHeight="1">
      <c r="B19" s="30"/>
      <c r="C19" s="31"/>
      <c r="D19" s="34"/>
      <c r="E19" s="34"/>
      <c r="F19" s="33"/>
      <c r="G19" s="34"/>
      <c r="H19" s="36"/>
      <c r="I19" s="36"/>
      <c r="J19" s="33"/>
      <c r="K19" s="34"/>
    </row>
    <row r="20" spans="2:11" ht="24" customHeight="1">
      <c r="B20" s="30"/>
      <c r="C20" s="31"/>
      <c r="D20" s="34"/>
      <c r="E20" s="34"/>
      <c r="F20" s="33"/>
      <c r="G20" s="34"/>
      <c r="H20" s="36"/>
      <c r="I20" s="36"/>
      <c r="J20" s="33"/>
      <c r="K20" s="34"/>
    </row>
    <row r="21" spans="2:11" ht="24" customHeight="1">
      <c r="B21" s="30"/>
      <c r="C21" s="31"/>
      <c r="D21" s="34"/>
      <c r="E21" s="34"/>
      <c r="F21" s="33"/>
      <c r="G21" s="34"/>
      <c r="H21" s="36"/>
      <c r="I21" s="36"/>
      <c r="J21" s="33"/>
      <c r="K21" s="34"/>
    </row>
    <row r="22" spans="2:11" ht="24" customHeight="1">
      <c r="B22" s="30"/>
      <c r="C22" s="31"/>
      <c r="D22" s="34"/>
      <c r="E22" s="34"/>
      <c r="F22" s="33"/>
      <c r="G22" s="34"/>
      <c r="H22" s="36"/>
      <c r="I22" s="36"/>
      <c r="J22" s="33"/>
      <c r="K22" s="34"/>
    </row>
    <row r="23" spans="2:11" ht="24" customHeight="1">
      <c r="B23" s="30"/>
      <c r="C23" s="31"/>
      <c r="D23" s="34"/>
      <c r="E23" s="34"/>
      <c r="F23" s="33"/>
      <c r="G23" s="34"/>
      <c r="H23" s="36"/>
      <c r="I23" s="36"/>
      <c r="J23" s="33"/>
      <c r="K23" s="34"/>
    </row>
    <row r="24" spans="2:11" ht="24" customHeight="1">
      <c r="B24" s="30"/>
      <c r="C24" s="31"/>
      <c r="D24" s="34"/>
      <c r="E24" s="34"/>
      <c r="F24" s="33"/>
      <c r="G24" s="34"/>
      <c r="H24" s="36"/>
      <c r="I24" s="36"/>
      <c r="J24" s="33"/>
      <c r="K24" s="34"/>
    </row>
    <row r="25" spans="2:11" ht="24" customHeight="1">
      <c r="B25" s="30"/>
      <c r="C25" s="31"/>
      <c r="D25" s="34"/>
      <c r="E25" s="34"/>
      <c r="F25" s="33"/>
      <c r="G25" s="34"/>
      <c r="H25" s="36"/>
      <c r="I25" s="36"/>
      <c r="J25" s="33"/>
      <c r="K25" s="34"/>
    </row>
    <row r="26" spans="2:11" ht="24" customHeight="1">
      <c r="B26" s="30"/>
      <c r="C26" s="31"/>
      <c r="D26" s="34"/>
      <c r="E26" s="34"/>
      <c r="F26" s="33"/>
      <c r="G26" s="34"/>
      <c r="H26" s="36"/>
      <c r="I26" s="36"/>
      <c r="J26" s="33"/>
      <c r="K26" s="34"/>
    </row>
    <row r="27" spans="2:11" ht="24" customHeight="1">
      <c r="B27" s="30"/>
      <c r="C27" s="31"/>
      <c r="D27" s="34"/>
      <c r="E27" s="34"/>
      <c r="F27" s="33"/>
      <c r="G27" s="34"/>
      <c r="H27" s="36"/>
      <c r="I27" s="36"/>
      <c r="J27" s="33"/>
      <c r="K27" s="34"/>
    </row>
    <row r="28" spans="2:11" ht="24" customHeight="1">
      <c r="B28" s="30"/>
      <c r="C28" s="31"/>
      <c r="D28" s="34"/>
      <c r="E28" s="34"/>
      <c r="F28" s="33"/>
      <c r="G28" s="34"/>
      <c r="H28" s="36"/>
      <c r="I28" s="36"/>
      <c r="J28" s="33"/>
      <c r="K28" s="34"/>
    </row>
    <row r="29" spans="2:11" ht="24" customHeight="1">
      <c r="B29" s="30"/>
      <c r="C29" s="31"/>
      <c r="D29" s="34"/>
      <c r="E29" s="34"/>
      <c r="F29" s="33"/>
      <c r="G29" s="34"/>
      <c r="H29" s="36"/>
      <c r="I29" s="36"/>
      <c r="J29" s="33"/>
      <c r="K29" s="34"/>
    </row>
    <row r="30" spans="2:11" ht="24" customHeight="1">
      <c r="B30" s="30"/>
      <c r="C30" s="31"/>
      <c r="D30" s="34"/>
      <c r="E30" s="34"/>
      <c r="F30" s="33"/>
      <c r="G30" s="34"/>
      <c r="H30" s="36"/>
      <c r="I30" s="36"/>
      <c r="J30" s="33"/>
      <c r="K30" s="34"/>
    </row>
    <row r="31" spans="2:11" ht="24" customHeight="1">
      <c r="B31" s="30"/>
      <c r="C31" s="31"/>
      <c r="D31" s="34"/>
      <c r="E31" s="34"/>
      <c r="F31" s="33"/>
      <c r="G31" s="34"/>
      <c r="H31" s="36"/>
      <c r="I31" s="36"/>
      <c r="J31" s="33"/>
      <c r="K31" s="34"/>
    </row>
    <row r="32" spans="2:11" ht="24" customHeight="1">
      <c r="B32" s="30"/>
      <c r="C32" s="31"/>
      <c r="D32" s="34"/>
      <c r="E32" s="34"/>
      <c r="F32" s="33"/>
      <c r="G32" s="34"/>
      <c r="H32" s="36"/>
      <c r="I32" s="36"/>
      <c r="J32" s="33"/>
      <c r="K32" s="34"/>
    </row>
    <row r="33" spans="2:11" ht="24" customHeight="1">
      <c r="B33" s="30"/>
      <c r="C33" s="31"/>
      <c r="D33" s="34"/>
      <c r="E33" s="34"/>
      <c r="F33" s="33"/>
      <c r="G33" s="34"/>
      <c r="H33" s="36"/>
      <c r="I33" s="36"/>
      <c r="J33" s="33"/>
      <c r="K33" s="34"/>
    </row>
    <row r="34" spans="2:11" ht="24" customHeight="1">
      <c r="B34" s="30"/>
      <c r="C34" s="31"/>
      <c r="D34" s="34"/>
      <c r="E34" s="34"/>
      <c r="F34" s="33"/>
      <c r="G34" s="34"/>
      <c r="H34" s="36"/>
      <c r="I34" s="36"/>
      <c r="J34" s="33"/>
      <c r="K34" s="34"/>
    </row>
    <row r="35" spans="2:11" ht="24" customHeight="1">
      <c r="B35" s="30"/>
      <c r="C35" s="31"/>
      <c r="D35" s="34"/>
      <c r="E35" s="34"/>
      <c r="F35" s="33"/>
      <c r="G35" s="34"/>
      <c r="H35" s="36"/>
      <c r="I35" s="36"/>
      <c r="J35" s="33"/>
      <c r="K35" s="34"/>
    </row>
    <row r="36" spans="2:11" ht="24" customHeight="1">
      <c r="B36" s="30"/>
      <c r="C36" s="31"/>
      <c r="D36" s="34"/>
      <c r="E36" s="34"/>
      <c r="F36" s="33"/>
      <c r="G36" s="34"/>
      <c r="H36" s="36"/>
      <c r="I36" s="36"/>
      <c r="J36" s="33"/>
      <c r="K36" s="34"/>
    </row>
    <row r="37" spans="2:11" ht="24" customHeight="1">
      <c r="B37" s="30"/>
      <c r="C37" s="31"/>
      <c r="D37" s="34"/>
      <c r="E37" s="34"/>
      <c r="F37" s="33"/>
      <c r="G37" s="34"/>
      <c r="H37" s="36"/>
      <c r="I37" s="36"/>
      <c r="J37" s="33"/>
      <c r="K37" s="34"/>
    </row>
    <row r="39" spans="2:11">
      <c r="B39" s="60" t="s">
        <v>137</v>
      </c>
      <c r="C39" s="60"/>
      <c r="D39" s="60"/>
      <c r="E39" s="60"/>
      <c r="F39" s="60"/>
      <c r="G39" s="60"/>
      <c r="H39" s="60"/>
      <c r="I39" s="60"/>
      <c r="J39" s="60"/>
      <c r="K39" s="60"/>
    </row>
  </sheetData>
  <mergeCells count="3">
    <mergeCell ref="B2:F2"/>
    <mergeCell ref="B5:K5"/>
    <mergeCell ref="B39:K39"/>
  </mergeCells>
  <phoneticPr fontId="43"/>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N211"/>
  <sheetViews>
    <sheetView showGridLines="0" zoomScaleNormal="100" workbookViewId="0">
      <pane xSplit="4" ySplit="7" topLeftCell="E42"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1" customWidth="1"/>
    <col min="4" max="4" width="9" customWidth="1"/>
    <col min="5" max="5" width="22" customWidth="1"/>
    <col min="6" max="6" width="12" customWidth="1"/>
    <col min="7" max="7" width="14" customWidth="1"/>
    <col min="8" max="8" width="18" customWidth="1"/>
    <col min="9" max="9" width="11" customWidth="1"/>
    <col min="10" max="10" width="9" customWidth="1"/>
    <col min="11" max="11" width="12" customWidth="1"/>
    <col min="12" max="12" width="22" customWidth="1"/>
    <col min="13" max="13" width="12" customWidth="1"/>
    <col min="14" max="14" width="18" customWidth="1"/>
    <col min="15" max="15" width="4" customWidth="1"/>
  </cols>
  <sheetData>
    <row r="2" spans="2:14" ht="31.5" customHeight="1">
      <c r="B2" s="14" t="s">
        <v>148</v>
      </c>
      <c r="C2" s="14"/>
      <c r="D2" s="14"/>
      <c r="E2" s="14"/>
      <c r="F2" s="14"/>
      <c r="N2" s="23" t="s">
        <v>111</v>
      </c>
    </row>
    <row r="3" spans="2:14" ht="3.75" customHeight="1">
      <c r="B3" s="16"/>
      <c r="C3" s="16"/>
      <c r="D3" s="16"/>
      <c r="E3" s="16"/>
      <c r="F3" s="16"/>
      <c r="G3" s="16"/>
      <c r="H3" s="16"/>
      <c r="I3" s="16"/>
      <c r="J3" s="16"/>
      <c r="K3" s="16"/>
      <c r="L3" s="16"/>
      <c r="M3" s="16"/>
      <c r="N3" s="16"/>
    </row>
    <row r="4" spans="2:14" ht="6" customHeight="1"/>
    <row r="5" spans="2:14" ht="21.75" customHeight="1">
      <c r="B5" s="59" t="s">
        <v>149</v>
      </c>
      <c r="C5" s="59"/>
      <c r="D5" s="59"/>
      <c r="E5" s="59"/>
      <c r="F5" s="59"/>
      <c r="G5" s="59"/>
      <c r="H5" s="59"/>
      <c r="I5" s="59"/>
      <c r="J5" s="59"/>
      <c r="K5" s="59"/>
      <c r="L5" s="59"/>
      <c r="M5" s="59"/>
      <c r="N5" s="59"/>
    </row>
    <row r="6" spans="2:14" ht="6" customHeight="1"/>
    <row r="7" spans="2:14" ht="36" customHeight="1">
      <c r="B7" s="29" t="s">
        <v>150</v>
      </c>
      <c r="C7" s="28" t="s">
        <v>151</v>
      </c>
      <c r="D7" s="28" t="s">
        <v>139</v>
      </c>
      <c r="E7" s="28" t="s">
        <v>140</v>
      </c>
      <c r="F7" s="28" t="s">
        <v>124</v>
      </c>
      <c r="G7" s="28" t="s">
        <v>125</v>
      </c>
      <c r="H7" s="28" t="s">
        <v>128</v>
      </c>
      <c r="I7" s="28" t="s">
        <v>129</v>
      </c>
      <c r="J7" s="28" t="s">
        <v>131</v>
      </c>
      <c r="K7" s="28" t="s">
        <v>130</v>
      </c>
      <c r="L7" s="28" t="s">
        <v>152</v>
      </c>
      <c r="M7" s="28" t="s">
        <v>153</v>
      </c>
      <c r="N7" s="28" t="s">
        <v>136</v>
      </c>
    </row>
    <row r="8" spans="2:14" ht="19.5" customHeight="1">
      <c r="B8" s="37">
        <v>1</v>
      </c>
      <c r="C8" s="36"/>
      <c r="D8" s="30"/>
      <c r="E8" s="38" t="str">
        <f>IFERROR(IF(D8="","",VLOOKUP(D8,現場マスタ!$B$8:$K$37,2,FALSE())),"")</f>
        <v/>
      </c>
      <c r="F8" s="30"/>
      <c r="G8" s="39" t="str">
        <f>IFERROR(IF(F8="","",VLOOKUP(F8,技能者マスタ!$B$11:$N$60,2,FALSE())),"")</f>
        <v/>
      </c>
      <c r="H8" s="38" t="str">
        <f>IFERROR(IF(F8="","",VLOOKUP(F8,技能者マスタ!$B$11:$N$60,5,FALSE())),"")</f>
        <v/>
      </c>
      <c r="I8" s="40" t="str">
        <f>IFERROR(IF(F8="","",VLOOKUP(F8,技能者マスタ!$B$11:$N$60,6,FALSE())),"")</f>
        <v/>
      </c>
      <c r="J8" s="41" t="str">
        <f>IFERROR(IF(F8="","",VLOOKUP(F8,技能者マスタ!$B$11:$N$60,8,FALSE())),"")</f>
        <v/>
      </c>
      <c r="K8" s="33"/>
      <c r="L8" s="34"/>
      <c r="M8" s="33"/>
      <c r="N8" s="34"/>
    </row>
    <row r="9" spans="2:14" ht="19.5" customHeight="1">
      <c r="B9" s="37">
        <v>2</v>
      </c>
      <c r="C9" s="36"/>
      <c r="D9" s="30"/>
      <c r="E9" s="38" t="str">
        <f>IFERROR(IF(D9="","",VLOOKUP(D9,現場マスタ!$B$8:$K$37,2,FALSE())),"")</f>
        <v/>
      </c>
      <c r="F9" s="30"/>
      <c r="G9" s="39" t="str">
        <f>IFERROR(IF(F9="","",VLOOKUP(F9,技能者マスタ!$B$11:$N$60,2,FALSE())),"")</f>
        <v/>
      </c>
      <c r="H9" s="38" t="str">
        <f>IFERROR(IF(F9="","",VLOOKUP(F9,技能者マスタ!$B$11:$N$60,5,FALSE())),"")</f>
        <v/>
      </c>
      <c r="I9" s="40" t="str">
        <f>IFERROR(IF(F9="","",VLOOKUP(F9,技能者マスタ!$B$11:$N$60,6,FALSE())),"")</f>
        <v/>
      </c>
      <c r="J9" s="41" t="str">
        <f>IFERROR(IF(F9="","",VLOOKUP(F9,技能者マスタ!$B$11:$N$60,8,FALSE())),"")</f>
        <v/>
      </c>
      <c r="K9" s="33"/>
      <c r="L9" s="34"/>
      <c r="M9" s="33"/>
      <c r="N9" s="34"/>
    </row>
    <row r="10" spans="2:14" ht="19.5" customHeight="1">
      <c r="B10" s="37">
        <v>3</v>
      </c>
      <c r="C10" s="36"/>
      <c r="D10" s="30"/>
      <c r="E10" s="38" t="str">
        <f>IFERROR(IF(D10="","",VLOOKUP(D10,現場マスタ!$B$8:$K$37,2,FALSE())),"")</f>
        <v/>
      </c>
      <c r="F10" s="30"/>
      <c r="G10" s="39" t="str">
        <f>IFERROR(IF(F10="","",VLOOKUP(F10,技能者マスタ!$B$11:$N$60,2,FALSE())),"")</f>
        <v/>
      </c>
      <c r="H10" s="38" t="str">
        <f>IFERROR(IF(F10="","",VLOOKUP(F10,技能者マスタ!$B$11:$N$60,5,FALSE())),"")</f>
        <v/>
      </c>
      <c r="I10" s="40" t="str">
        <f>IFERROR(IF(F10="","",VLOOKUP(F10,技能者マスタ!$B$11:$N$60,6,FALSE())),"")</f>
        <v/>
      </c>
      <c r="J10" s="41" t="str">
        <f>IFERROR(IF(F10="","",VLOOKUP(F10,技能者マスタ!$B$11:$N$60,8,FALSE())),"")</f>
        <v/>
      </c>
      <c r="K10" s="33"/>
      <c r="L10" s="34"/>
      <c r="M10" s="33"/>
      <c r="N10" s="34"/>
    </row>
    <row r="11" spans="2:14" ht="19.5" customHeight="1">
      <c r="B11" s="37">
        <v>4</v>
      </c>
      <c r="C11" s="36"/>
      <c r="D11" s="30"/>
      <c r="E11" s="38" t="str">
        <f>IFERROR(IF(D11="","",VLOOKUP(D11,現場マスタ!$B$8:$K$37,2,FALSE())),"")</f>
        <v/>
      </c>
      <c r="F11" s="30"/>
      <c r="G11" s="39" t="str">
        <f>IFERROR(IF(F11="","",VLOOKUP(F11,技能者マスタ!$B$11:$N$60,2,FALSE())),"")</f>
        <v/>
      </c>
      <c r="H11" s="38" t="str">
        <f>IFERROR(IF(F11="","",VLOOKUP(F11,技能者マスタ!$B$11:$N$60,5,FALSE())),"")</f>
        <v/>
      </c>
      <c r="I11" s="40" t="str">
        <f>IFERROR(IF(F11="","",VLOOKUP(F11,技能者マスタ!$B$11:$N$60,6,FALSE())),"")</f>
        <v/>
      </c>
      <c r="J11" s="41" t="str">
        <f>IFERROR(IF(F11="","",VLOOKUP(F11,技能者マスタ!$B$11:$N$60,8,FALSE())),"")</f>
        <v/>
      </c>
      <c r="K11" s="33"/>
      <c r="L11" s="34"/>
      <c r="M11" s="33"/>
      <c r="N11" s="34"/>
    </row>
    <row r="12" spans="2:14" ht="19.5" customHeight="1">
      <c r="B12" s="37">
        <v>5</v>
      </c>
      <c r="C12" s="36"/>
      <c r="D12" s="30"/>
      <c r="E12" s="38" t="str">
        <f>IFERROR(IF(D12="","",VLOOKUP(D12,現場マスタ!$B$8:$K$37,2,FALSE())),"")</f>
        <v/>
      </c>
      <c r="F12" s="30"/>
      <c r="G12" s="39" t="str">
        <f>IFERROR(IF(F12="","",VLOOKUP(F12,技能者マスタ!$B$11:$N$60,2,FALSE())),"")</f>
        <v/>
      </c>
      <c r="H12" s="38" t="str">
        <f>IFERROR(IF(F12="","",VLOOKUP(F12,技能者マスタ!$B$11:$N$60,5,FALSE())),"")</f>
        <v/>
      </c>
      <c r="I12" s="40" t="str">
        <f>IFERROR(IF(F12="","",VLOOKUP(F12,技能者マスタ!$B$11:$N$60,6,FALSE())),"")</f>
        <v/>
      </c>
      <c r="J12" s="41" t="str">
        <f>IFERROR(IF(F12="","",VLOOKUP(F12,技能者マスタ!$B$11:$N$60,8,FALSE())),"")</f>
        <v/>
      </c>
      <c r="K12" s="33"/>
      <c r="L12" s="34"/>
      <c r="M12" s="33"/>
      <c r="N12" s="34"/>
    </row>
    <row r="13" spans="2:14" ht="19.5" customHeight="1">
      <c r="B13" s="37">
        <v>6</v>
      </c>
      <c r="C13" s="36"/>
      <c r="D13" s="30"/>
      <c r="E13" s="38" t="str">
        <f>IFERROR(IF(D13="","",VLOOKUP(D13,現場マスタ!$B$8:$K$37,2,FALSE())),"")</f>
        <v/>
      </c>
      <c r="F13" s="30"/>
      <c r="G13" s="39" t="str">
        <f>IFERROR(IF(F13="","",VLOOKUP(F13,技能者マスタ!$B$11:$N$60,2,FALSE())),"")</f>
        <v/>
      </c>
      <c r="H13" s="38" t="str">
        <f>IFERROR(IF(F13="","",VLOOKUP(F13,技能者マスタ!$B$11:$N$60,5,FALSE())),"")</f>
        <v/>
      </c>
      <c r="I13" s="40" t="str">
        <f>IFERROR(IF(F13="","",VLOOKUP(F13,技能者マスタ!$B$11:$N$60,6,FALSE())),"")</f>
        <v/>
      </c>
      <c r="J13" s="41" t="str">
        <f>IFERROR(IF(F13="","",VLOOKUP(F13,技能者マスタ!$B$11:$N$60,8,FALSE())),"")</f>
        <v/>
      </c>
      <c r="K13" s="33"/>
      <c r="L13" s="34"/>
      <c r="M13" s="33"/>
      <c r="N13" s="34"/>
    </row>
    <row r="14" spans="2:14" ht="19.5" customHeight="1">
      <c r="B14" s="37">
        <v>7</v>
      </c>
      <c r="C14" s="36"/>
      <c r="D14" s="30"/>
      <c r="E14" s="38" t="str">
        <f>IFERROR(IF(D14="","",VLOOKUP(D14,現場マスタ!$B$8:$K$37,2,FALSE())),"")</f>
        <v/>
      </c>
      <c r="F14" s="30"/>
      <c r="G14" s="39" t="str">
        <f>IFERROR(IF(F14="","",VLOOKUP(F14,技能者マスタ!$B$11:$N$60,2,FALSE())),"")</f>
        <v/>
      </c>
      <c r="H14" s="38" t="str">
        <f>IFERROR(IF(F14="","",VLOOKUP(F14,技能者マスタ!$B$11:$N$60,5,FALSE())),"")</f>
        <v/>
      </c>
      <c r="I14" s="40" t="str">
        <f>IFERROR(IF(F14="","",VLOOKUP(F14,技能者マスタ!$B$11:$N$60,6,FALSE())),"")</f>
        <v/>
      </c>
      <c r="J14" s="41" t="str">
        <f>IFERROR(IF(F14="","",VLOOKUP(F14,技能者マスタ!$B$11:$N$60,8,FALSE())),"")</f>
        <v/>
      </c>
      <c r="K14" s="33"/>
      <c r="L14" s="34"/>
      <c r="M14" s="33"/>
      <c r="N14" s="34"/>
    </row>
    <row r="15" spans="2:14" ht="19.5" customHeight="1">
      <c r="B15" s="37">
        <v>8</v>
      </c>
      <c r="C15" s="36"/>
      <c r="D15" s="30"/>
      <c r="E15" s="38" t="str">
        <f>IFERROR(IF(D15="","",VLOOKUP(D15,現場マスタ!$B$8:$K$37,2,FALSE())),"")</f>
        <v/>
      </c>
      <c r="F15" s="30"/>
      <c r="G15" s="39" t="str">
        <f>IFERROR(IF(F15="","",VLOOKUP(F15,技能者マスタ!$B$11:$N$60,2,FALSE())),"")</f>
        <v/>
      </c>
      <c r="H15" s="38" t="str">
        <f>IFERROR(IF(F15="","",VLOOKUP(F15,技能者マスタ!$B$11:$N$60,5,FALSE())),"")</f>
        <v/>
      </c>
      <c r="I15" s="40" t="str">
        <f>IFERROR(IF(F15="","",VLOOKUP(F15,技能者マスタ!$B$11:$N$60,6,FALSE())),"")</f>
        <v/>
      </c>
      <c r="J15" s="41" t="str">
        <f>IFERROR(IF(F15="","",VLOOKUP(F15,技能者マスタ!$B$11:$N$60,8,FALSE())),"")</f>
        <v/>
      </c>
      <c r="K15" s="33"/>
      <c r="L15" s="34"/>
      <c r="M15" s="33"/>
      <c r="N15" s="34"/>
    </row>
    <row r="16" spans="2:14" ht="19.5" customHeight="1">
      <c r="B16" s="37">
        <v>9</v>
      </c>
      <c r="C16" s="36"/>
      <c r="D16" s="30"/>
      <c r="E16" s="38" t="str">
        <f>IFERROR(IF(D16="","",VLOOKUP(D16,現場マスタ!$B$8:$K$37,2,FALSE())),"")</f>
        <v/>
      </c>
      <c r="F16" s="30"/>
      <c r="G16" s="39" t="str">
        <f>IFERROR(IF(F16="","",VLOOKUP(F16,技能者マスタ!$B$11:$N$60,2,FALSE())),"")</f>
        <v/>
      </c>
      <c r="H16" s="38" t="str">
        <f>IFERROR(IF(F16="","",VLOOKUP(F16,技能者マスタ!$B$11:$N$60,5,FALSE())),"")</f>
        <v/>
      </c>
      <c r="I16" s="40" t="str">
        <f>IFERROR(IF(F16="","",VLOOKUP(F16,技能者マスタ!$B$11:$N$60,6,FALSE())),"")</f>
        <v/>
      </c>
      <c r="J16" s="41" t="str">
        <f>IFERROR(IF(F16="","",VLOOKUP(F16,技能者マスタ!$B$11:$N$60,8,FALSE())),"")</f>
        <v/>
      </c>
      <c r="K16" s="33"/>
      <c r="L16" s="34"/>
      <c r="M16" s="33"/>
      <c r="N16" s="34"/>
    </row>
    <row r="17" spans="2:14" ht="19.5" customHeight="1">
      <c r="B17" s="37">
        <v>10</v>
      </c>
      <c r="C17" s="36"/>
      <c r="D17" s="30"/>
      <c r="E17" s="38" t="str">
        <f>IFERROR(IF(D17="","",VLOOKUP(D17,現場マスタ!$B$8:$K$37,2,FALSE())),"")</f>
        <v/>
      </c>
      <c r="F17" s="30"/>
      <c r="G17" s="39" t="str">
        <f>IFERROR(IF(F17="","",VLOOKUP(F17,技能者マスタ!$B$11:$N$60,2,FALSE())),"")</f>
        <v/>
      </c>
      <c r="H17" s="38" t="str">
        <f>IFERROR(IF(F17="","",VLOOKUP(F17,技能者マスタ!$B$11:$N$60,5,FALSE())),"")</f>
        <v/>
      </c>
      <c r="I17" s="40" t="str">
        <f>IFERROR(IF(F17="","",VLOOKUP(F17,技能者マスタ!$B$11:$N$60,6,FALSE())),"")</f>
        <v/>
      </c>
      <c r="J17" s="41" t="str">
        <f>IFERROR(IF(F17="","",VLOOKUP(F17,技能者マスタ!$B$11:$N$60,8,FALSE())),"")</f>
        <v/>
      </c>
      <c r="K17" s="33"/>
      <c r="L17" s="34"/>
      <c r="M17" s="33"/>
      <c r="N17" s="34"/>
    </row>
    <row r="18" spans="2:14" ht="19.5" customHeight="1">
      <c r="B18" s="37">
        <v>11</v>
      </c>
      <c r="C18" s="36"/>
      <c r="D18" s="30"/>
      <c r="E18" s="38" t="str">
        <f>IFERROR(IF(D18="","",VLOOKUP(D18,現場マスタ!$B$8:$K$37,2,FALSE())),"")</f>
        <v/>
      </c>
      <c r="F18" s="30"/>
      <c r="G18" s="39" t="str">
        <f>IFERROR(IF(F18="","",VLOOKUP(F18,技能者マスタ!$B$11:$N$60,2,FALSE())),"")</f>
        <v/>
      </c>
      <c r="H18" s="38" t="str">
        <f>IFERROR(IF(F18="","",VLOOKUP(F18,技能者マスタ!$B$11:$N$60,5,FALSE())),"")</f>
        <v/>
      </c>
      <c r="I18" s="40" t="str">
        <f>IFERROR(IF(F18="","",VLOOKUP(F18,技能者マスタ!$B$11:$N$60,6,FALSE())),"")</f>
        <v/>
      </c>
      <c r="J18" s="41" t="str">
        <f>IFERROR(IF(F18="","",VLOOKUP(F18,技能者マスタ!$B$11:$N$60,8,FALSE())),"")</f>
        <v/>
      </c>
      <c r="K18" s="33"/>
      <c r="L18" s="34"/>
      <c r="M18" s="33"/>
      <c r="N18" s="34"/>
    </row>
    <row r="19" spans="2:14" ht="19.5" customHeight="1">
      <c r="B19" s="37">
        <v>12</v>
      </c>
      <c r="C19" s="36"/>
      <c r="D19" s="30"/>
      <c r="E19" s="38" t="str">
        <f>IFERROR(IF(D19="","",VLOOKUP(D19,現場マスタ!$B$8:$K$37,2,FALSE())),"")</f>
        <v/>
      </c>
      <c r="F19" s="30"/>
      <c r="G19" s="39" t="str">
        <f>IFERROR(IF(F19="","",VLOOKUP(F19,技能者マスタ!$B$11:$N$60,2,FALSE())),"")</f>
        <v/>
      </c>
      <c r="H19" s="38" t="str">
        <f>IFERROR(IF(F19="","",VLOOKUP(F19,技能者マスタ!$B$11:$N$60,5,FALSE())),"")</f>
        <v/>
      </c>
      <c r="I19" s="40" t="str">
        <f>IFERROR(IF(F19="","",VLOOKUP(F19,技能者マスタ!$B$11:$N$60,6,FALSE())),"")</f>
        <v/>
      </c>
      <c r="J19" s="41" t="str">
        <f>IFERROR(IF(F19="","",VLOOKUP(F19,技能者マスタ!$B$11:$N$60,8,FALSE())),"")</f>
        <v/>
      </c>
      <c r="K19" s="33"/>
      <c r="L19" s="34"/>
      <c r="M19" s="33"/>
      <c r="N19" s="34"/>
    </row>
    <row r="20" spans="2:14" ht="19.5" customHeight="1">
      <c r="B20" s="37">
        <v>13</v>
      </c>
      <c r="C20" s="36"/>
      <c r="D20" s="30"/>
      <c r="E20" s="38" t="str">
        <f>IFERROR(IF(D20="","",VLOOKUP(D20,現場マスタ!$B$8:$K$37,2,FALSE())),"")</f>
        <v/>
      </c>
      <c r="F20" s="30"/>
      <c r="G20" s="39" t="str">
        <f>IFERROR(IF(F20="","",VLOOKUP(F20,技能者マスタ!$B$11:$N$60,2,FALSE())),"")</f>
        <v/>
      </c>
      <c r="H20" s="38" t="str">
        <f>IFERROR(IF(F20="","",VLOOKUP(F20,技能者マスタ!$B$11:$N$60,5,FALSE())),"")</f>
        <v/>
      </c>
      <c r="I20" s="40" t="str">
        <f>IFERROR(IF(F20="","",VLOOKUP(F20,技能者マスタ!$B$11:$N$60,6,FALSE())),"")</f>
        <v/>
      </c>
      <c r="J20" s="41" t="str">
        <f>IFERROR(IF(F20="","",VLOOKUP(F20,技能者マスタ!$B$11:$N$60,8,FALSE())),"")</f>
        <v/>
      </c>
      <c r="K20" s="33"/>
      <c r="L20" s="34"/>
      <c r="M20" s="33"/>
      <c r="N20" s="34"/>
    </row>
    <row r="21" spans="2:14" ht="19.5" customHeight="1">
      <c r="B21" s="37">
        <v>14</v>
      </c>
      <c r="C21" s="36"/>
      <c r="D21" s="30"/>
      <c r="E21" s="38" t="str">
        <f>IFERROR(IF(D21="","",VLOOKUP(D21,現場マスタ!$B$8:$K$37,2,FALSE())),"")</f>
        <v/>
      </c>
      <c r="F21" s="30"/>
      <c r="G21" s="39" t="str">
        <f>IFERROR(IF(F21="","",VLOOKUP(F21,技能者マスタ!$B$11:$N$60,2,FALSE())),"")</f>
        <v/>
      </c>
      <c r="H21" s="38" t="str">
        <f>IFERROR(IF(F21="","",VLOOKUP(F21,技能者マスタ!$B$11:$N$60,5,FALSE())),"")</f>
        <v/>
      </c>
      <c r="I21" s="40" t="str">
        <f>IFERROR(IF(F21="","",VLOOKUP(F21,技能者マスタ!$B$11:$N$60,6,FALSE())),"")</f>
        <v/>
      </c>
      <c r="J21" s="41" t="str">
        <f>IFERROR(IF(F21="","",VLOOKUP(F21,技能者マスタ!$B$11:$N$60,8,FALSE())),"")</f>
        <v/>
      </c>
      <c r="K21" s="33"/>
      <c r="L21" s="34"/>
      <c r="M21" s="33"/>
      <c r="N21" s="34"/>
    </row>
    <row r="22" spans="2:14" ht="19.5" customHeight="1">
      <c r="B22" s="37">
        <v>15</v>
      </c>
      <c r="C22" s="36"/>
      <c r="D22" s="30"/>
      <c r="E22" s="38" t="str">
        <f>IFERROR(IF(D22="","",VLOOKUP(D22,現場マスタ!$B$8:$K$37,2,FALSE())),"")</f>
        <v/>
      </c>
      <c r="F22" s="30"/>
      <c r="G22" s="39" t="str">
        <f>IFERROR(IF(F22="","",VLOOKUP(F22,技能者マスタ!$B$11:$N$60,2,FALSE())),"")</f>
        <v/>
      </c>
      <c r="H22" s="38" t="str">
        <f>IFERROR(IF(F22="","",VLOOKUP(F22,技能者マスタ!$B$11:$N$60,5,FALSE())),"")</f>
        <v/>
      </c>
      <c r="I22" s="40" t="str">
        <f>IFERROR(IF(F22="","",VLOOKUP(F22,技能者マスタ!$B$11:$N$60,6,FALSE())),"")</f>
        <v/>
      </c>
      <c r="J22" s="41" t="str">
        <f>IFERROR(IF(F22="","",VLOOKUP(F22,技能者マスタ!$B$11:$N$60,8,FALSE())),"")</f>
        <v/>
      </c>
      <c r="K22" s="33"/>
      <c r="L22" s="34"/>
      <c r="M22" s="33"/>
      <c r="N22" s="34"/>
    </row>
    <row r="23" spans="2:14" ht="19.5" customHeight="1">
      <c r="B23" s="37">
        <v>16</v>
      </c>
      <c r="C23" s="36"/>
      <c r="D23" s="30"/>
      <c r="E23" s="38" t="str">
        <f>IFERROR(IF(D23="","",VLOOKUP(D23,現場マスタ!$B$8:$K$37,2,FALSE())),"")</f>
        <v/>
      </c>
      <c r="F23" s="30"/>
      <c r="G23" s="39" t="str">
        <f>IFERROR(IF(F23="","",VLOOKUP(F23,技能者マスタ!$B$11:$N$60,2,FALSE())),"")</f>
        <v/>
      </c>
      <c r="H23" s="38" t="str">
        <f>IFERROR(IF(F23="","",VLOOKUP(F23,技能者マスタ!$B$11:$N$60,5,FALSE())),"")</f>
        <v/>
      </c>
      <c r="I23" s="40" t="str">
        <f>IFERROR(IF(F23="","",VLOOKUP(F23,技能者マスタ!$B$11:$N$60,6,FALSE())),"")</f>
        <v/>
      </c>
      <c r="J23" s="41" t="str">
        <f>IFERROR(IF(F23="","",VLOOKUP(F23,技能者マスタ!$B$11:$N$60,8,FALSE())),"")</f>
        <v/>
      </c>
      <c r="K23" s="33"/>
      <c r="L23" s="34"/>
      <c r="M23" s="33"/>
      <c r="N23" s="34"/>
    </row>
    <row r="24" spans="2:14" ht="19.5" customHeight="1">
      <c r="B24" s="37">
        <v>17</v>
      </c>
      <c r="C24" s="36"/>
      <c r="D24" s="30"/>
      <c r="E24" s="38" t="str">
        <f>IFERROR(IF(D24="","",VLOOKUP(D24,現場マスタ!$B$8:$K$37,2,FALSE())),"")</f>
        <v/>
      </c>
      <c r="F24" s="30"/>
      <c r="G24" s="39" t="str">
        <f>IFERROR(IF(F24="","",VLOOKUP(F24,技能者マスタ!$B$11:$N$60,2,FALSE())),"")</f>
        <v/>
      </c>
      <c r="H24" s="38" t="str">
        <f>IFERROR(IF(F24="","",VLOOKUP(F24,技能者マスタ!$B$11:$N$60,5,FALSE())),"")</f>
        <v/>
      </c>
      <c r="I24" s="40" t="str">
        <f>IFERROR(IF(F24="","",VLOOKUP(F24,技能者マスタ!$B$11:$N$60,6,FALSE())),"")</f>
        <v/>
      </c>
      <c r="J24" s="41" t="str">
        <f>IFERROR(IF(F24="","",VLOOKUP(F24,技能者マスタ!$B$11:$N$60,8,FALSE())),"")</f>
        <v/>
      </c>
      <c r="K24" s="33"/>
      <c r="L24" s="34"/>
      <c r="M24" s="33"/>
      <c r="N24" s="34"/>
    </row>
    <row r="25" spans="2:14" ht="19.5" customHeight="1">
      <c r="B25" s="37">
        <v>18</v>
      </c>
      <c r="C25" s="36"/>
      <c r="D25" s="30"/>
      <c r="E25" s="38" t="str">
        <f>IFERROR(IF(D25="","",VLOOKUP(D25,現場マスタ!$B$8:$K$37,2,FALSE())),"")</f>
        <v/>
      </c>
      <c r="F25" s="30"/>
      <c r="G25" s="39" t="str">
        <f>IFERROR(IF(F25="","",VLOOKUP(F25,技能者マスタ!$B$11:$N$60,2,FALSE())),"")</f>
        <v/>
      </c>
      <c r="H25" s="38" t="str">
        <f>IFERROR(IF(F25="","",VLOOKUP(F25,技能者マスタ!$B$11:$N$60,5,FALSE())),"")</f>
        <v/>
      </c>
      <c r="I25" s="40" t="str">
        <f>IFERROR(IF(F25="","",VLOOKUP(F25,技能者マスタ!$B$11:$N$60,6,FALSE())),"")</f>
        <v/>
      </c>
      <c r="J25" s="41" t="str">
        <f>IFERROR(IF(F25="","",VLOOKUP(F25,技能者マスタ!$B$11:$N$60,8,FALSE())),"")</f>
        <v/>
      </c>
      <c r="K25" s="33"/>
      <c r="L25" s="34"/>
      <c r="M25" s="33"/>
      <c r="N25" s="34"/>
    </row>
    <row r="26" spans="2:14" ht="19.5" customHeight="1">
      <c r="B26" s="37">
        <v>19</v>
      </c>
      <c r="C26" s="36"/>
      <c r="D26" s="30"/>
      <c r="E26" s="38" t="str">
        <f>IFERROR(IF(D26="","",VLOOKUP(D26,現場マスタ!$B$8:$K$37,2,FALSE())),"")</f>
        <v/>
      </c>
      <c r="F26" s="30"/>
      <c r="G26" s="39" t="str">
        <f>IFERROR(IF(F26="","",VLOOKUP(F26,技能者マスタ!$B$11:$N$60,2,FALSE())),"")</f>
        <v/>
      </c>
      <c r="H26" s="38" t="str">
        <f>IFERROR(IF(F26="","",VLOOKUP(F26,技能者マスタ!$B$11:$N$60,5,FALSE())),"")</f>
        <v/>
      </c>
      <c r="I26" s="40" t="str">
        <f>IFERROR(IF(F26="","",VLOOKUP(F26,技能者マスタ!$B$11:$N$60,6,FALSE())),"")</f>
        <v/>
      </c>
      <c r="J26" s="41" t="str">
        <f>IFERROR(IF(F26="","",VLOOKUP(F26,技能者マスタ!$B$11:$N$60,8,FALSE())),"")</f>
        <v/>
      </c>
      <c r="K26" s="33"/>
      <c r="L26" s="34"/>
      <c r="M26" s="33"/>
      <c r="N26" s="34"/>
    </row>
    <row r="27" spans="2:14" ht="19.5" customHeight="1">
      <c r="B27" s="37">
        <v>20</v>
      </c>
      <c r="C27" s="36"/>
      <c r="D27" s="30"/>
      <c r="E27" s="38" t="str">
        <f>IFERROR(IF(D27="","",VLOOKUP(D27,現場マスタ!$B$8:$K$37,2,FALSE())),"")</f>
        <v/>
      </c>
      <c r="F27" s="30"/>
      <c r="G27" s="39" t="str">
        <f>IFERROR(IF(F27="","",VLOOKUP(F27,技能者マスタ!$B$11:$N$60,2,FALSE())),"")</f>
        <v/>
      </c>
      <c r="H27" s="38" t="str">
        <f>IFERROR(IF(F27="","",VLOOKUP(F27,技能者マスタ!$B$11:$N$60,5,FALSE())),"")</f>
        <v/>
      </c>
      <c r="I27" s="40" t="str">
        <f>IFERROR(IF(F27="","",VLOOKUP(F27,技能者マスタ!$B$11:$N$60,6,FALSE())),"")</f>
        <v/>
      </c>
      <c r="J27" s="41" t="str">
        <f>IFERROR(IF(F27="","",VLOOKUP(F27,技能者マスタ!$B$11:$N$60,8,FALSE())),"")</f>
        <v/>
      </c>
      <c r="K27" s="33"/>
      <c r="L27" s="34"/>
      <c r="M27" s="33"/>
      <c r="N27" s="34"/>
    </row>
    <row r="28" spans="2:14" ht="19.5" customHeight="1">
      <c r="B28" s="37">
        <v>21</v>
      </c>
      <c r="C28" s="36"/>
      <c r="D28" s="30"/>
      <c r="E28" s="38" t="str">
        <f>IFERROR(IF(D28="","",VLOOKUP(D28,現場マスタ!$B$8:$K$37,2,FALSE())),"")</f>
        <v/>
      </c>
      <c r="F28" s="30"/>
      <c r="G28" s="39" t="str">
        <f>IFERROR(IF(F28="","",VLOOKUP(F28,技能者マスタ!$B$11:$N$60,2,FALSE())),"")</f>
        <v/>
      </c>
      <c r="H28" s="38" t="str">
        <f>IFERROR(IF(F28="","",VLOOKUP(F28,技能者マスタ!$B$11:$N$60,5,FALSE())),"")</f>
        <v/>
      </c>
      <c r="I28" s="40" t="str">
        <f>IFERROR(IF(F28="","",VLOOKUP(F28,技能者マスタ!$B$11:$N$60,6,FALSE())),"")</f>
        <v/>
      </c>
      <c r="J28" s="41" t="str">
        <f>IFERROR(IF(F28="","",VLOOKUP(F28,技能者マスタ!$B$11:$N$60,8,FALSE())),"")</f>
        <v/>
      </c>
      <c r="K28" s="33"/>
      <c r="L28" s="34"/>
      <c r="M28" s="33"/>
      <c r="N28" s="34"/>
    </row>
    <row r="29" spans="2:14" ht="19.5" customHeight="1">
      <c r="B29" s="37">
        <v>22</v>
      </c>
      <c r="C29" s="36"/>
      <c r="D29" s="30"/>
      <c r="E29" s="38" t="str">
        <f>IFERROR(IF(D29="","",VLOOKUP(D29,現場マスタ!$B$8:$K$37,2,FALSE())),"")</f>
        <v/>
      </c>
      <c r="F29" s="30"/>
      <c r="G29" s="39" t="str">
        <f>IFERROR(IF(F29="","",VLOOKUP(F29,技能者マスタ!$B$11:$N$60,2,FALSE())),"")</f>
        <v/>
      </c>
      <c r="H29" s="38" t="str">
        <f>IFERROR(IF(F29="","",VLOOKUP(F29,技能者マスタ!$B$11:$N$60,5,FALSE())),"")</f>
        <v/>
      </c>
      <c r="I29" s="40" t="str">
        <f>IFERROR(IF(F29="","",VLOOKUP(F29,技能者マスタ!$B$11:$N$60,6,FALSE())),"")</f>
        <v/>
      </c>
      <c r="J29" s="41" t="str">
        <f>IFERROR(IF(F29="","",VLOOKUP(F29,技能者マスタ!$B$11:$N$60,8,FALSE())),"")</f>
        <v/>
      </c>
      <c r="K29" s="33"/>
      <c r="L29" s="34"/>
      <c r="M29" s="33"/>
      <c r="N29" s="34"/>
    </row>
    <row r="30" spans="2:14" ht="19.5" customHeight="1">
      <c r="B30" s="37">
        <v>23</v>
      </c>
      <c r="C30" s="36"/>
      <c r="D30" s="30"/>
      <c r="E30" s="38" t="str">
        <f>IFERROR(IF(D30="","",VLOOKUP(D30,現場マスタ!$B$8:$K$37,2,FALSE())),"")</f>
        <v/>
      </c>
      <c r="F30" s="30"/>
      <c r="G30" s="39" t="str">
        <f>IFERROR(IF(F30="","",VLOOKUP(F30,技能者マスタ!$B$11:$N$60,2,FALSE())),"")</f>
        <v/>
      </c>
      <c r="H30" s="38" t="str">
        <f>IFERROR(IF(F30="","",VLOOKUP(F30,技能者マスタ!$B$11:$N$60,5,FALSE())),"")</f>
        <v/>
      </c>
      <c r="I30" s="40" t="str">
        <f>IFERROR(IF(F30="","",VLOOKUP(F30,技能者マスタ!$B$11:$N$60,6,FALSE())),"")</f>
        <v/>
      </c>
      <c r="J30" s="41" t="str">
        <f>IFERROR(IF(F30="","",VLOOKUP(F30,技能者マスタ!$B$11:$N$60,8,FALSE())),"")</f>
        <v/>
      </c>
      <c r="K30" s="33"/>
      <c r="L30" s="34"/>
      <c r="M30" s="33"/>
      <c r="N30" s="34"/>
    </row>
    <row r="31" spans="2:14" ht="19.5" customHeight="1">
      <c r="B31" s="37">
        <v>24</v>
      </c>
      <c r="C31" s="36"/>
      <c r="D31" s="30"/>
      <c r="E31" s="38" t="str">
        <f>IFERROR(IF(D31="","",VLOOKUP(D31,現場マスタ!$B$8:$K$37,2,FALSE())),"")</f>
        <v/>
      </c>
      <c r="F31" s="30"/>
      <c r="G31" s="39" t="str">
        <f>IFERROR(IF(F31="","",VLOOKUP(F31,技能者マスタ!$B$11:$N$60,2,FALSE())),"")</f>
        <v/>
      </c>
      <c r="H31" s="38" t="str">
        <f>IFERROR(IF(F31="","",VLOOKUP(F31,技能者マスタ!$B$11:$N$60,5,FALSE())),"")</f>
        <v/>
      </c>
      <c r="I31" s="40" t="str">
        <f>IFERROR(IF(F31="","",VLOOKUP(F31,技能者マスタ!$B$11:$N$60,6,FALSE())),"")</f>
        <v/>
      </c>
      <c r="J31" s="41" t="str">
        <f>IFERROR(IF(F31="","",VLOOKUP(F31,技能者マスタ!$B$11:$N$60,8,FALSE())),"")</f>
        <v/>
      </c>
      <c r="K31" s="33"/>
      <c r="L31" s="34"/>
      <c r="M31" s="33"/>
      <c r="N31" s="34"/>
    </row>
    <row r="32" spans="2:14" ht="19.5" customHeight="1">
      <c r="B32" s="37">
        <v>25</v>
      </c>
      <c r="C32" s="36"/>
      <c r="D32" s="30"/>
      <c r="E32" s="38" t="str">
        <f>IFERROR(IF(D32="","",VLOOKUP(D32,現場マスタ!$B$8:$K$37,2,FALSE())),"")</f>
        <v/>
      </c>
      <c r="F32" s="30"/>
      <c r="G32" s="39" t="str">
        <f>IFERROR(IF(F32="","",VLOOKUP(F32,技能者マスタ!$B$11:$N$60,2,FALSE())),"")</f>
        <v/>
      </c>
      <c r="H32" s="38" t="str">
        <f>IFERROR(IF(F32="","",VLOOKUP(F32,技能者マスタ!$B$11:$N$60,5,FALSE())),"")</f>
        <v/>
      </c>
      <c r="I32" s="40" t="str">
        <f>IFERROR(IF(F32="","",VLOOKUP(F32,技能者マスタ!$B$11:$N$60,6,FALSE())),"")</f>
        <v/>
      </c>
      <c r="J32" s="41" t="str">
        <f>IFERROR(IF(F32="","",VLOOKUP(F32,技能者マスタ!$B$11:$N$60,8,FALSE())),"")</f>
        <v/>
      </c>
      <c r="K32" s="33"/>
      <c r="L32" s="34"/>
      <c r="M32" s="33"/>
      <c r="N32" s="34"/>
    </row>
    <row r="33" spans="2:14" ht="19.5" customHeight="1">
      <c r="B33" s="37">
        <v>26</v>
      </c>
      <c r="C33" s="36"/>
      <c r="D33" s="30"/>
      <c r="E33" s="38" t="str">
        <f>IFERROR(IF(D33="","",VLOOKUP(D33,現場マスタ!$B$8:$K$37,2,FALSE())),"")</f>
        <v/>
      </c>
      <c r="F33" s="30"/>
      <c r="G33" s="39" t="str">
        <f>IFERROR(IF(F33="","",VLOOKUP(F33,技能者マスタ!$B$11:$N$60,2,FALSE())),"")</f>
        <v/>
      </c>
      <c r="H33" s="38" t="str">
        <f>IFERROR(IF(F33="","",VLOOKUP(F33,技能者マスタ!$B$11:$N$60,5,FALSE())),"")</f>
        <v/>
      </c>
      <c r="I33" s="40" t="str">
        <f>IFERROR(IF(F33="","",VLOOKUP(F33,技能者マスタ!$B$11:$N$60,6,FALSE())),"")</f>
        <v/>
      </c>
      <c r="J33" s="41" t="str">
        <f>IFERROR(IF(F33="","",VLOOKUP(F33,技能者マスタ!$B$11:$N$60,8,FALSE())),"")</f>
        <v/>
      </c>
      <c r="K33" s="33"/>
      <c r="L33" s="34"/>
      <c r="M33" s="33"/>
      <c r="N33" s="34"/>
    </row>
    <row r="34" spans="2:14" ht="19.5" customHeight="1">
      <c r="B34" s="37">
        <v>27</v>
      </c>
      <c r="C34" s="36"/>
      <c r="D34" s="30"/>
      <c r="E34" s="38" t="str">
        <f>IFERROR(IF(D34="","",VLOOKUP(D34,現場マスタ!$B$8:$K$37,2,FALSE())),"")</f>
        <v/>
      </c>
      <c r="F34" s="30"/>
      <c r="G34" s="39" t="str">
        <f>IFERROR(IF(F34="","",VLOOKUP(F34,技能者マスタ!$B$11:$N$60,2,FALSE())),"")</f>
        <v/>
      </c>
      <c r="H34" s="38" t="str">
        <f>IFERROR(IF(F34="","",VLOOKUP(F34,技能者マスタ!$B$11:$N$60,5,FALSE())),"")</f>
        <v/>
      </c>
      <c r="I34" s="40" t="str">
        <f>IFERROR(IF(F34="","",VLOOKUP(F34,技能者マスタ!$B$11:$N$60,6,FALSE())),"")</f>
        <v/>
      </c>
      <c r="J34" s="41" t="str">
        <f>IFERROR(IF(F34="","",VLOOKUP(F34,技能者マスタ!$B$11:$N$60,8,FALSE())),"")</f>
        <v/>
      </c>
      <c r="K34" s="33"/>
      <c r="L34" s="34"/>
      <c r="M34" s="33"/>
      <c r="N34" s="34"/>
    </row>
    <row r="35" spans="2:14" ht="19.5" customHeight="1">
      <c r="B35" s="37">
        <v>28</v>
      </c>
      <c r="C35" s="36"/>
      <c r="D35" s="30"/>
      <c r="E35" s="38" t="str">
        <f>IFERROR(IF(D35="","",VLOOKUP(D35,現場マスタ!$B$8:$K$37,2,FALSE())),"")</f>
        <v/>
      </c>
      <c r="F35" s="30"/>
      <c r="G35" s="39" t="str">
        <f>IFERROR(IF(F35="","",VLOOKUP(F35,技能者マスタ!$B$11:$N$60,2,FALSE())),"")</f>
        <v/>
      </c>
      <c r="H35" s="38" t="str">
        <f>IFERROR(IF(F35="","",VLOOKUP(F35,技能者マスタ!$B$11:$N$60,5,FALSE())),"")</f>
        <v/>
      </c>
      <c r="I35" s="40" t="str">
        <f>IFERROR(IF(F35="","",VLOOKUP(F35,技能者マスタ!$B$11:$N$60,6,FALSE())),"")</f>
        <v/>
      </c>
      <c r="J35" s="41" t="str">
        <f>IFERROR(IF(F35="","",VLOOKUP(F35,技能者マスタ!$B$11:$N$60,8,FALSE())),"")</f>
        <v/>
      </c>
      <c r="K35" s="33"/>
      <c r="L35" s="34"/>
      <c r="M35" s="33"/>
      <c r="N35" s="34"/>
    </row>
    <row r="36" spans="2:14" ht="19.5" customHeight="1">
      <c r="B36" s="37">
        <v>29</v>
      </c>
      <c r="C36" s="36"/>
      <c r="D36" s="30"/>
      <c r="E36" s="38" t="str">
        <f>IFERROR(IF(D36="","",VLOOKUP(D36,現場マスタ!$B$8:$K$37,2,FALSE())),"")</f>
        <v/>
      </c>
      <c r="F36" s="30"/>
      <c r="G36" s="39" t="str">
        <f>IFERROR(IF(F36="","",VLOOKUP(F36,技能者マスタ!$B$11:$N$60,2,FALSE())),"")</f>
        <v/>
      </c>
      <c r="H36" s="38" t="str">
        <f>IFERROR(IF(F36="","",VLOOKUP(F36,技能者マスタ!$B$11:$N$60,5,FALSE())),"")</f>
        <v/>
      </c>
      <c r="I36" s="40" t="str">
        <f>IFERROR(IF(F36="","",VLOOKUP(F36,技能者マスタ!$B$11:$N$60,6,FALSE())),"")</f>
        <v/>
      </c>
      <c r="J36" s="41" t="str">
        <f>IFERROR(IF(F36="","",VLOOKUP(F36,技能者マスタ!$B$11:$N$60,8,FALSE())),"")</f>
        <v/>
      </c>
      <c r="K36" s="33"/>
      <c r="L36" s="34"/>
      <c r="M36" s="33"/>
      <c r="N36" s="34"/>
    </row>
    <row r="37" spans="2:14" ht="19.5" customHeight="1">
      <c r="B37" s="37">
        <v>30</v>
      </c>
      <c r="C37" s="36"/>
      <c r="D37" s="30"/>
      <c r="E37" s="38" t="str">
        <f>IFERROR(IF(D37="","",VLOOKUP(D37,現場マスタ!$B$8:$K$37,2,FALSE())),"")</f>
        <v/>
      </c>
      <c r="F37" s="30"/>
      <c r="G37" s="39" t="str">
        <f>IFERROR(IF(F37="","",VLOOKUP(F37,技能者マスタ!$B$11:$N$60,2,FALSE())),"")</f>
        <v/>
      </c>
      <c r="H37" s="38" t="str">
        <f>IFERROR(IF(F37="","",VLOOKUP(F37,技能者マスタ!$B$11:$N$60,5,FALSE())),"")</f>
        <v/>
      </c>
      <c r="I37" s="40" t="str">
        <f>IFERROR(IF(F37="","",VLOOKUP(F37,技能者マスタ!$B$11:$N$60,6,FALSE())),"")</f>
        <v/>
      </c>
      <c r="J37" s="41" t="str">
        <f>IFERROR(IF(F37="","",VLOOKUP(F37,技能者マスタ!$B$11:$N$60,8,FALSE())),"")</f>
        <v/>
      </c>
      <c r="K37" s="33"/>
      <c r="L37" s="34"/>
      <c r="M37" s="33"/>
      <c r="N37" s="34"/>
    </row>
    <row r="38" spans="2:14" ht="19.5" customHeight="1">
      <c r="B38" s="37">
        <v>31</v>
      </c>
      <c r="C38" s="36"/>
      <c r="D38" s="30"/>
      <c r="E38" s="38" t="str">
        <f>IFERROR(IF(D38="","",VLOOKUP(D38,現場マスタ!$B$8:$K$37,2,FALSE())),"")</f>
        <v/>
      </c>
      <c r="F38" s="30"/>
      <c r="G38" s="39" t="str">
        <f>IFERROR(IF(F38="","",VLOOKUP(F38,技能者マスタ!$B$11:$N$60,2,FALSE())),"")</f>
        <v/>
      </c>
      <c r="H38" s="38" t="str">
        <f>IFERROR(IF(F38="","",VLOOKUP(F38,技能者マスタ!$B$11:$N$60,5,FALSE())),"")</f>
        <v/>
      </c>
      <c r="I38" s="40" t="str">
        <f>IFERROR(IF(F38="","",VLOOKUP(F38,技能者マスタ!$B$11:$N$60,6,FALSE())),"")</f>
        <v/>
      </c>
      <c r="J38" s="41" t="str">
        <f>IFERROR(IF(F38="","",VLOOKUP(F38,技能者マスタ!$B$11:$N$60,8,FALSE())),"")</f>
        <v/>
      </c>
      <c r="K38" s="33"/>
      <c r="L38" s="34"/>
      <c r="M38" s="33"/>
      <c r="N38" s="34"/>
    </row>
    <row r="39" spans="2:14" ht="19.5" customHeight="1">
      <c r="B39" s="37">
        <v>32</v>
      </c>
      <c r="C39" s="36"/>
      <c r="D39" s="30"/>
      <c r="E39" s="38" t="str">
        <f>IFERROR(IF(D39="","",VLOOKUP(D39,現場マスタ!$B$8:$K$37,2,FALSE())),"")</f>
        <v/>
      </c>
      <c r="F39" s="30"/>
      <c r="G39" s="39" t="str">
        <f>IFERROR(IF(F39="","",VLOOKUP(F39,技能者マスタ!$B$11:$N$60,2,FALSE())),"")</f>
        <v/>
      </c>
      <c r="H39" s="38" t="str">
        <f>IFERROR(IF(F39="","",VLOOKUP(F39,技能者マスタ!$B$11:$N$60,5,FALSE())),"")</f>
        <v/>
      </c>
      <c r="I39" s="40" t="str">
        <f>IFERROR(IF(F39="","",VLOOKUP(F39,技能者マスタ!$B$11:$N$60,6,FALSE())),"")</f>
        <v/>
      </c>
      <c r="J39" s="41" t="str">
        <f>IFERROR(IF(F39="","",VLOOKUP(F39,技能者マスタ!$B$11:$N$60,8,FALSE())),"")</f>
        <v/>
      </c>
      <c r="K39" s="33"/>
      <c r="L39" s="34"/>
      <c r="M39" s="33"/>
      <c r="N39" s="34"/>
    </row>
    <row r="40" spans="2:14" ht="19.5" customHeight="1">
      <c r="B40" s="37">
        <v>33</v>
      </c>
      <c r="C40" s="36"/>
      <c r="D40" s="30"/>
      <c r="E40" s="38" t="str">
        <f>IFERROR(IF(D40="","",VLOOKUP(D40,現場マスタ!$B$8:$K$37,2,FALSE())),"")</f>
        <v/>
      </c>
      <c r="F40" s="30"/>
      <c r="G40" s="39" t="str">
        <f>IFERROR(IF(F40="","",VLOOKUP(F40,技能者マスタ!$B$11:$N$60,2,FALSE())),"")</f>
        <v/>
      </c>
      <c r="H40" s="38" t="str">
        <f>IFERROR(IF(F40="","",VLOOKUP(F40,技能者マスタ!$B$11:$N$60,5,FALSE())),"")</f>
        <v/>
      </c>
      <c r="I40" s="40" t="str">
        <f>IFERROR(IF(F40="","",VLOOKUP(F40,技能者マスタ!$B$11:$N$60,6,FALSE())),"")</f>
        <v/>
      </c>
      <c r="J40" s="41" t="str">
        <f>IFERROR(IF(F40="","",VLOOKUP(F40,技能者マスタ!$B$11:$N$60,8,FALSE())),"")</f>
        <v/>
      </c>
      <c r="K40" s="33"/>
      <c r="L40" s="34"/>
      <c r="M40" s="33"/>
      <c r="N40" s="34"/>
    </row>
    <row r="41" spans="2:14" ht="19.5" customHeight="1">
      <c r="B41" s="37">
        <v>34</v>
      </c>
      <c r="C41" s="36"/>
      <c r="D41" s="30"/>
      <c r="E41" s="38" t="str">
        <f>IFERROR(IF(D41="","",VLOOKUP(D41,現場マスタ!$B$8:$K$37,2,FALSE())),"")</f>
        <v/>
      </c>
      <c r="F41" s="30"/>
      <c r="G41" s="39" t="str">
        <f>IFERROR(IF(F41="","",VLOOKUP(F41,技能者マスタ!$B$11:$N$60,2,FALSE())),"")</f>
        <v/>
      </c>
      <c r="H41" s="38" t="str">
        <f>IFERROR(IF(F41="","",VLOOKUP(F41,技能者マスタ!$B$11:$N$60,5,FALSE())),"")</f>
        <v/>
      </c>
      <c r="I41" s="40" t="str">
        <f>IFERROR(IF(F41="","",VLOOKUP(F41,技能者マスタ!$B$11:$N$60,6,FALSE())),"")</f>
        <v/>
      </c>
      <c r="J41" s="41" t="str">
        <f>IFERROR(IF(F41="","",VLOOKUP(F41,技能者マスタ!$B$11:$N$60,8,FALSE())),"")</f>
        <v/>
      </c>
      <c r="K41" s="33"/>
      <c r="L41" s="34"/>
      <c r="M41" s="33"/>
      <c r="N41" s="34"/>
    </row>
    <row r="42" spans="2:14" ht="19.5" customHeight="1">
      <c r="B42" s="37">
        <v>35</v>
      </c>
      <c r="C42" s="36"/>
      <c r="D42" s="30"/>
      <c r="E42" s="38" t="str">
        <f>IFERROR(IF(D42="","",VLOOKUP(D42,現場マスタ!$B$8:$K$37,2,FALSE())),"")</f>
        <v/>
      </c>
      <c r="F42" s="30"/>
      <c r="G42" s="39" t="str">
        <f>IFERROR(IF(F42="","",VLOOKUP(F42,技能者マスタ!$B$11:$N$60,2,FALSE())),"")</f>
        <v/>
      </c>
      <c r="H42" s="38" t="str">
        <f>IFERROR(IF(F42="","",VLOOKUP(F42,技能者マスタ!$B$11:$N$60,5,FALSE())),"")</f>
        <v/>
      </c>
      <c r="I42" s="40" t="str">
        <f>IFERROR(IF(F42="","",VLOOKUP(F42,技能者マスタ!$B$11:$N$60,6,FALSE())),"")</f>
        <v/>
      </c>
      <c r="J42" s="41" t="str">
        <f>IFERROR(IF(F42="","",VLOOKUP(F42,技能者マスタ!$B$11:$N$60,8,FALSE())),"")</f>
        <v/>
      </c>
      <c r="K42" s="33"/>
      <c r="L42" s="34"/>
      <c r="M42" s="33"/>
      <c r="N42" s="34"/>
    </row>
    <row r="43" spans="2:14" ht="19.5" customHeight="1">
      <c r="B43" s="37">
        <v>36</v>
      </c>
      <c r="C43" s="36"/>
      <c r="D43" s="30"/>
      <c r="E43" s="38" t="str">
        <f>IFERROR(IF(D43="","",VLOOKUP(D43,現場マスタ!$B$8:$K$37,2,FALSE())),"")</f>
        <v/>
      </c>
      <c r="F43" s="30"/>
      <c r="G43" s="39" t="str">
        <f>IFERROR(IF(F43="","",VLOOKUP(F43,技能者マスタ!$B$11:$N$60,2,FALSE())),"")</f>
        <v/>
      </c>
      <c r="H43" s="38" t="str">
        <f>IFERROR(IF(F43="","",VLOOKUP(F43,技能者マスタ!$B$11:$N$60,5,FALSE())),"")</f>
        <v/>
      </c>
      <c r="I43" s="40" t="str">
        <f>IFERROR(IF(F43="","",VLOOKUP(F43,技能者マスタ!$B$11:$N$60,6,FALSE())),"")</f>
        <v/>
      </c>
      <c r="J43" s="41" t="str">
        <f>IFERROR(IF(F43="","",VLOOKUP(F43,技能者マスタ!$B$11:$N$60,8,FALSE())),"")</f>
        <v/>
      </c>
      <c r="K43" s="33"/>
      <c r="L43" s="34"/>
      <c r="M43" s="33"/>
      <c r="N43" s="34"/>
    </row>
    <row r="44" spans="2:14" ht="19.5" customHeight="1">
      <c r="B44" s="37">
        <v>37</v>
      </c>
      <c r="C44" s="36"/>
      <c r="D44" s="30"/>
      <c r="E44" s="38" t="str">
        <f>IFERROR(IF(D44="","",VLOOKUP(D44,現場マスタ!$B$8:$K$37,2,FALSE())),"")</f>
        <v/>
      </c>
      <c r="F44" s="30"/>
      <c r="G44" s="39" t="str">
        <f>IFERROR(IF(F44="","",VLOOKUP(F44,技能者マスタ!$B$11:$N$60,2,FALSE())),"")</f>
        <v/>
      </c>
      <c r="H44" s="38" t="str">
        <f>IFERROR(IF(F44="","",VLOOKUP(F44,技能者マスタ!$B$11:$N$60,5,FALSE())),"")</f>
        <v/>
      </c>
      <c r="I44" s="40" t="str">
        <f>IFERROR(IF(F44="","",VLOOKUP(F44,技能者マスタ!$B$11:$N$60,6,FALSE())),"")</f>
        <v/>
      </c>
      <c r="J44" s="41" t="str">
        <f>IFERROR(IF(F44="","",VLOOKUP(F44,技能者マスタ!$B$11:$N$60,8,FALSE())),"")</f>
        <v/>
      </c>
      <c r="K44" s="33"/>
      <c r="L44" s="34"/>
      <c r="M44" s="33"/>
      <c r="N44" s="34"/>
    </row>
    <row r="45" spans="2:14" ht="19.5" customHeight="1">
      <c r="B45" s="37">
        <v>38</v>
      </c>
      <c r="C45" s="36"/>
      <c r="D45" s="30"/>
      <c r="E45" s="38" t="str">
        <f>IFERROR(IF(D45="","",VLOOKUP(D45,現場マスタ!$B$8:$K$37,2,FALSE())),"")</f>
        <v/>
      </c>
      <c r="F45" s="30"/>
      <c r="G45" s="39" t="str">
        <f>IFERROR(IF(F45="","",VLOOKUP(F45,技能者マスタ!$B$11:$N$60,2,FALSE())),"")</f>
        <v/>
      </c>
      <c r="H45" s="38" t="str">
        <f>IFERROR(IF(F45="","",VLOOKUP(F45,技能者マスタ!$B$11:$N$60,5,FALSE())),"")</f>
        <v/>
      </c>
      <c r="I45" s="40" t="str">
        <f>IFERROR(IF(F45="","",VLOOKUP(F45,技能者マスタ!$B$11:$N$60,6,FALSE())),"")</f>
        <v/>
      </c>
      <c r="J45" s="41" t="str">
        <f>IFERROR(IF(F45="","",VLOOKUP(F45,技能者マスタ!$B$11:$N$60,8,FALSE())),"")</f>
        <v/>
      </c>
      <c r="K45" s="33"/>
      <c r="L45" s="34"/>
      <c r="M45" s="33"/>
      <c r="N45" s="34"/>
    </row>
    <row r="46" spans="2:14" ht="19.5" customHeight="1">
      <c r="B46" s="37">
        <v>39</v>
      </c>
      <c r="C46" s="36"/>
      <c r="D46" s="30"/>
      <c r="E46" s="38" t="str">
        <f>IFERROR(IF(D46="","",VLOOKUP(D46,現場マスタ!$B$8:$K$37,2,FALSE())),"")</f>
        <v/>
      </c>
      <c r="F46" s="30"/>
      <c r="G46" s="39" t="str">
        <f>IFERROR(IF(F46="","",VLOOKUP(F46,技能者マスタ!$B$11:$N$60,2,FALSE())),"")</f>
        <v/>
      </c>
      <c r="H46" s="38" t="str">
        <f>IFERROR(IF(F46="","",VLOOKUP(F46,技能者マスタ!$B$11:$N$60,5,FALSE())),"")</f>
        <v/>
      </c>
      <c r="I46" s="40" t="str">
        <f>IFERROR(IF(F46="","",VLOOKUP(F46,技能者マスタ!$B$11:$N$60,6,FALSE())),"")</f>
        <v/>
      </c>
      <c r="J46" s="41" t="str">
        <f>IFERROR(IF(F46="","",VLOOKUP(F46,技能者マスタ!$B$11:$N$60,8,FALSE())),"")</f>
        <v/>
      </c>
      <c r="K46" s="33"/>
      <c r="L46" s="34"/>
      <c r="M46" s="33"/>
      <c r="N46" s="34"/>
    </row>
    <row r="47" spans="2:14" ht="19.5" customHeight="1">
      <c r="B47" s="37">
        <v>40</v>
      </c>
      <c r="C47" s="36"/>
      <c r="D47" s="30"/>
      <c r="E47" s="38" t="str">
        <f>IFERROR(IF(D47="","",VLOOKUP(D47,現場マスタ!$B$8:$K$37,2,FALSE())),"")</f>
        <v/>
      </c>
      <c r="F47" s="30"/>
      <c r="G47" s="39" t="str">
        <f>IFERROR(IF(F47="","",VLOOKUP(F47,技能者マスタ!$B$11:$N$60,2,FALSE())),"")</f>
        <v/>
      </c>
      <c r="H47" s="38" t="str">
        <f>IFERROR(IF(F47="","",VLOOKUP(F47,技能者マスタ!$B$11:$N$60,5,FALSE())),"")</f>
        <v/>
      </c>
      <c r="I47" s="40" t="str">
        <f>IFERROR(IF(F47="","",VLOOKUP(F47,技能者マスタ!$B$11:$N$60,6,FALSE())),"")</f>
        <v/>
      </c>
      <c r="J47" s="41" t="str">
        <f>IFERROR(IF(F47="","",VLOOKUP(F47,技能者マスタ!$B$11:$N$60,8,FALSE())),"")</f>
        <v/>
      </c>
      <c r="K47" s="33"/>
      <c r="L47" s="34"/>
      <c r="M47" s="33"/>
      <c r="N47" s="34"/>
    </row>
    <row r="48" spans="2:14" ht="19.5" customHeight="1">
      <c r="B48" s="37">
        <v>41</v>
      </c>
      <c r="C48" s="36"/>
      <c r="D48" s="30"/>
      <c r="E48" s="38" t="str">
        <f>IFERROR(IF(D48="","",VLOOKUP(D48,現場マスタ!$B$8:$K$37,2,FALSE())),"")</f>
        <v/>
      </c>
      <c r="F48" s="30"/>
      <c r="G48" s="39" t="str">
        <f>IFERROR(IF(F48="","",VLOOKUP(F48,技能者マスタ!$B$11:$N$60,2,FALSE())),"")</f>
        <v/>
      </c>
      <c r="H48" s="38" t="str">
        <f>IFERROR(IF(F48="","",VLOOKUP(F48,技能者マスタ!$B$11:$N$60,5,FALSE())),"")</f>
        <v/>
      </c>
      <c r="I48" s="40" t="str">
        <f>IFERROR(IF(F48="","",VLOOKUP(F48,技能者マスタ!$B$11:$N$60,6,FALSE())),"")</f>
        <v/>
      </c>
      <c r="J48" s="41" t="str">
        <f>IFERROR(IF(F48="","",VLOOKUP(F48,技能者マスタ!$B$11:$N$60,8,FALSE())),"")</f>
        <v/>
      </c>
      <c r="K48" s="33"/>
      <c r="L48" s="34"/>
      <c r="M48" s="33"/>
      <c r="N48" s="34"/>
    </row>
    <row r="49" spans="2:14" ht="19.5" customHeight="1">
      <c r="B49" s="37">
        <v>42</v>
      </c>
      <c r="C49" s="36"/>
      <c r="D49" s="30"/>
      <c r="E49" s="38" t="str">
        <f>IFERROR(IF(D49="","",VLOOKUP(D49,現場マスタ!$B$8:$K$37,2,FALSE())),"")</f>
        <v/>
      </c>
      <c r="F49" s="30"/>
      <c r="G49" s="39" t="str">
        <f>IFERROR(IF(F49="","",VLOOKUP(F49,技能者マスタ!$B$11:$N$60,2,FALSE())),"")</f>
        <v/>
      </c>
      <c r="H49" s="38" t="str">
        <f>IFERROR(IF(F49="","",VLOOKUP(F49,技能者マスタ!$B$11:$N$60,5,FALSE())),"")</f>
        <v/>
      </c>
      <c r="I49" s="40" t="str">
        <f>IFERROR(IF(F49="","",VLOOKUP(F49,技能者マスタ!$B$11:$N$60,6,FALSE())),"")</f>
        <v/>
      </c>
      <c r="J49" s="41" t="str">
        <f>IFERROR(IF(F49="","",VLOOKUP(F49,技能者マスタ!$B$11:$N$60,8,FALSE())),"")</f>
        <v/>
      </c>
      <c r="K49" s="33"/>
      <c r="L49" s="34"/>
      <c r="M49" s="33"/>
      <c r="N49" s="34"/>
    </row>
    <row r="50" spans="2:14" ht="19.5" customHeight="1">
      <c r="B50" s="37">
        <v>43</v>
      </c>
      <c r="C50" s="36"/>
      <c r="D50" s="30"/>
      <c r="E50" s="38" t="str">
        <f>IFERROR(IF(D50="","",VLOOKUP(D50,現場マスタ!$B$8:$K$37,2,FALSE())),"")</f>
        <v/>
      </c>
      <c r="F50" s="30"/>
      <c r="G50" s="39" t="str">
        <f>IFERROR(IF(F50="","",VLOOKUP(F50,技能者マスタ!$B$11:$N$60,2,FALSE())),"")</f>
        <v/>
      </c>
      <c r="H50" s="38" t="str">
        <f>IFERROR(IF(F50="","",VLOOKUP(F50,技能者マスタ!$B$11:$N$60,5,FALSE())),"")</f>
        <v/>
      </c>
      <c r="I50" s="40" t="str">
        <f>IFERROR(IF(F50="","",VLOOKUP(F50,技能者マスタ!$B$11:$N$60,6,FALSE())),"")</f>
        <v/>
      </c>
      <c r="J50" s="41" t="str">
        <f>IFERROR(IF(F50="","",VLOOKUP(F50,技能者マスタ!$B$11:$N$60,8,FALSE())),"")</f>
        <v/>
      </c>
      <c r="K50" s="33"/>
      <c r="L50" s="34"/>
      <c r="M50" s="33"/>
      <c r="N50" s="34"/>
    </row>
    <row r="51" spans="2:14" ht="19.5" customHeight="1">
      <c r="B51" s="37">
        <v>44</v>
      </c>
      <c r="C51" s="36"/>
      <c r="D51" s="30"/>
      <c r="E51" s="38" t="str">
        <f>IFERROR(IF(D51="","",VLOOKUP(D51,現場マスタ!$B$8:$K$37,2,FALSE())),"")</f>
        <v/>
      </c>
      <c r="F51" s="30"/>
      <c r="G51" s="39" t="str">
        <f>IFERROR(IF(F51="","",VLOOKUP(F51,技能者マスタ!$B$11:$N$60,2,FALSE())),"")</f>
        <v/>
      </c>
      <c r="H51" s="38" t="str">
        <f>IFERROR(IF(F51="","",VLOOKUP(F51,技能者マスタ!$B$11:$N$60,5,FALSE())),"")</f>
        <v/>
      </c>
      <c r="I51" s="40" t="str">
        <f>IFERROR(IF(F51="","",VLOOKUP(F51,技能者マスタ!$B$11:$N$60,6,FALSE())),"")</f>
        <v/>
      </c>
      <c r="J51" s="41" t="str">
        <f>IFERROR(IF(F51="","",VLOOKUP(F51,技能者マスタ!$B$11:$N$60,8,FALSE())),"")</f>
        <v/>
      </c>
      <c r="K51" s="33"/>
      <c r="L51" s="34"/>
      <c r="M51" s="33"/>
      <c r="N51" s="34"/>
    </row>
    <row r="52" spans="2:14" ht="19.5" customHeight="1">
      <c r="B52" s="37">
        <v>45</v>
      </c>
      <c r="C52" s="36"/>
      <c r="D52" s="30"/>
      <c r="E52" s="38" t="str">
        <f>IFERROR(IF(D52="","",VLOOKUP(D52,現場マスタ!$B$8:$K$37,2,FALSE())),"")</f>
        <v/>
      </c>
      <c r="F52" s="30"/>
      <c r="G52" s="39" t="str">
        <f>IFERROR(IF(F52="","",VLOOKUP(F52,技能者マスタ!$B$11:$N$60,2,FALSE())),"")</f>
        <v/>
      </c>
      <c r="H52" s="38" t="str">
        <f>IFERROR(IF(F52="","",VLOOKUP(F52,技能者マスタ!$B$11:$N$60,5,FALSE())),"")</f>
        <v/>
      </c>
      <c r="I52" s="40" t="str">
        <f>IFERROR(IF(F52="","",VLOOKUP(F52,技能者マスタ!$B$11:$N$60,6,FALSE())),"")</f>
        <v/>
      </c>
      <c r="J52" s="41" t="str">
        <f>IFERROR(IF(F52="","",VLOOKUP(F52,技能者マスタ!$B$11:$N$60,8,FALSE())),"")</f>
        <v/>
      </c>
      <c r="K52" s="33"/>
      <c r="L52" s="34"/>
      <c r="M52" s="33"/>
      <c r="N52" s="34"/>
    </row>
    <row r="53" spans="2:14" ht="19.5" customHeight="1">
      <c r="B53" s="37">
        <v>46</v>
      </c>
      <c r="C53" s="36"/>
      <c r="D53" s="30"/>
      <c r="E53" s="38" t="str">
        <f>IFERROR(IF(D53="","",VLOOKUP(D53,現場マスタ!$B$8:$K$37,2,FALSE())),"")</f>
        <v/>
      </c>
      <c r="F53" s="30"/>
      <c r="G53" s="39" t="str">
        <f>IFERROR(IF(F53="","",VLOOKUP(F53,技能者マスタ!$B$11:$N$60,2,FALSE())),"")</f>
        <v/>
      </c>
      <c r="H53" s="38" t="str">
        <f>IFERROR(IF(F53="","",VLOOKUP(F53,技能者マスタ!$B$11:$N$60,5,FALSE())),"")</f>
        <v/>
      </c>
      <c r="I53" s="40" t="str">
        <f>IFERROR(IF(F53="","",VLOOKUP(F53,技能者マスタ!$B$11:$N$60,6,FALSE())),"")</f>
        <v/>
      </c>
      <c r="J53" s="41" t="str">
        <f>IFERROR(IF(F53="","",VLOOKUP(F53,技能者マスタ!$B$11:$N$60,8,FALSE())),"")</f>
        <v/>
      </c>
      <c r="K53" s="33"/>
      <c r="L53" s="34"/>
      <c r="M53" s="33"/>
      <c r="N53" s="34"/>
    </row>
    <row r="54" spans="2:14" ht="19.5" customHeight="1">
      <c r="B54" s="37">
        <v>47</v>
      </c>
      <c r="C54" s="36"/>
      <c r="D54" s="30"/>
      <c r="E54" s="38" t="str">
        <f>IFERROR(IF(D54="","",VLOOKUP(D54,現場マスタ!$B$8:$K$37,2,FALSE())),"")</f>
        <v/>
      </c>
      <c r="F54" s="30"/>
      <c r="G54" s="39" t="str">
        <f>IFERROR(IF(F54="","",VLOOKUP(F54,技能者マスタ!$B$11:$N$60,2,FALSE())),"")</f>
        <v/>
      </c>
      <c r="H54" s="38" t="str">
        <f>IFERROR(IF(F54="","",VLOOKUP(F54,技能者マスタ!$B$11:$N$60,5,FALSE())),"")</f>
        <v/>
      </c>
      <c r="I54" s="40" t="str">
        <f>IFERROR(IF(F54="","",VLOOKUP(F54,技能者マスタ!$B$11:$N$60,6,FALSE())),"")</f>
        <v/>
      </c>
      <c r="J54" s="41" t="str">
        <f>IFERROR(IF(F54="","",VLOOKUP(F54,技能者マスタ!$B$11:$N$60,8,FALSE())),"")</f>
        <v/>
      </c>
      <c r="K54" s="33"/>
      <c r="L54" s="34"/>
      <c r="M54" s="33"/>
      <c r="N54" s="34"/>
    </row>
    <row r="55" spans="2:14" ht="19.5" customHeight="1">
      <c r="B55" s="37">
        <v>48</v>
      </c>
      <c r="C55" s="36"/>
      <c r="D55" s="30"/>
      <c r="E55" s="38" t="str">
        <f>IFERROR(IF(D55="","",VLOOKUP(D55,現場マスタ!$B$8:$K$37,2,FALSE())),"")</f>
        <v/>
      </c>
      <c r="F55" s="30"/>
      <c r="G55" s="39" t="str">
        <f>IFERROR(IF(F55="","",VLOOKUP(F55,技能者マスタ!$B$11:$N$60,2,FALSE())),"")</f>
        <v/>
      </c>
      <c r="H55" s="38" t="str">
        <f>IFERROR(IF(F55="","",VLOOKUP(F55,技能者マスタ!$B$11:$N$60,5,FALSE())),"")</f>
        <v/>
      </c>
      <c r="I55" s="40" t="str">
        <f>IFERROR(IF(F55="","",VLOOKUP(F55,技能者マスタ!$B$11:$N$60,6,FALSE())),"")</f>
        <v/>
      </c>
      <c r="J55" s="41" t="str">
        <f>IFERROR(IF(F55="","",VLOOKUP(F55,技能者マスタ!$B$11:$N$60,8,FALSE())),"")</f>
        <v/>
      </c>
      <c r="K55" s="33"/>
      <c r="L55" s="34"/>
      <c r="M55" s="33"/>
      <c r="N55" s="34"/>
    </row>
    <row r="56" spans="2:14" ht="19.5" customHeight="1">
      <c r="B56" s="37">
        <v>49</v>
      </c>
      <c r="C56" s="36"/>
      <c r="D56" s="30"/>
      <c r="E56" s="38" t="str">
        <f>IFERROR(IF(D56="","",VLOOKUP(D56,現場マスタ!$B$8:$K$37,2,FALSE())),"")</f>
        <v/>
      </c>
      <c r="F56" s="30"/>
      <c r="G56" s="39" t="str">
        <f>IFERROR(IF(F56="","",VLOOKUP(F56,技能者マスタ!$B$11:$N$60,2,FALSE())),"")</f>
        <v/>
      </c>
      <c r="H56" s="38" t="str">
        <f>IFERROR(IF(F56="","",VLOOKUP(F56,技能者マスタ!$B$11:$N$60,5,FALSE())),"")</f>
        <v/>
      </c>
      <c r="I56" s="40" t="str">
        <f>IFERROR(IF(F56="","",VLOOKUP(F56,技能者マスタ!$B$11:$N$60,6,FALSE())),"")</f>
        <v/>
      </c>
      <c r="J56" s="41" t="str">
        <f>IFERROR(IF(F56="","",VLOOKUP(F56,技能者マスタ!$B$11:$N$60,8,FALSE())),"")</f>
        <v/>
      </c>
      <c r="K56" s="33"/>
      <c r="L56" s="34"/>
      <c r="M56" s="33"/>
      <c r="N56" s="34"/>
    </row>
    <row r="57" spans="2:14" ht="19.5" customHeight="1">
      <c r="B57" s="37">
        <v>50</v>
      </c>
      <c r="C57" s="36"/>
      <c r="D57" s="30"/>
      <c r="E57" s="38" t="str">
        <f>IFERROR(IF(D57="","",VLOOKUP(D57,現場マスタ!$B$8:$K$37,2,FALSE())),"")</f>
        <v/>
      </c>
      <c r="F57" s="30"/>
      <c r="G57" s="39" t="str">
        <f>IFERROR(IF(F57="","",VLOOKUP(F57,技能者マスタ!$B$11:$N$60,2,FALSE())),"")</f>
        <v/>
      </c>
      <c r="H57" s="38" t="str">
        <f>IFERROR(IF(F57="","",VLOOKUP(F57,技能者マスタ!$B$11:$N$60,5,FALSE())),"")</f>
        <v/>
      </c>
      <c r="I57" s="40" t="str">
        <f>IFERROR(IF(F57="","",VLOOKUP(F57,技能者マスタ!$B$11:$N$60,6,FALSE())),"")</f>
        <v/>
      </c>
      <c r="J57" s="41" t="str">
        <f>IFERROR(IF(F57="","",VLOOKUP(F57,技能者マスタ!$B$11:$N$60,8,FALSE())),"")</f>
        <v/>
      </c>
      <c r="K57" s="33"/>
      <c r="L57" s="34"/>
      <c r="M57" s="33"/>
      <c r="N57" s="34"/>
    </row>
    <row r="58" spans="2:14" ht="19.5" customHeight="1">
      <c r="B58" s="37">
        <v>51</v>
      </c>
      <c r="C58" s="36"/>
      <c r="D58" s="30"/>
      <c r="E58" s="38" t="str">
        <f>IFERROR(IF(D58="","",VLOOKUP(D58,現場マスタ!$B$8:$K$37,2,FALSE())),"")</f>
        <v/>
      </c>
      <c r="F58" s="30"/>
      <c r="G58" s="39" t="str">
        <f>IFERROR(IF(F58="","",VLOOKUP(F58,技能者マスタ!$B$11:$N$60,2,FALSE())),"")</f>
        <v/>
      </c>
      <c r="H58" s="38" t="str">
        <f>IFERROR(IF(F58="","",VLOOKUP(F58,技能者マスタ!$B$11:$N$60,5,FALSE())),"")</f>
        <v/>
      </c>
      <c r="I58" s="40" t="str">
        <f>IFERROR(IF(F58="","",VLOOKUP(F58,技能者マスタ!$B$11:$N$60,6,FALSE())),"")</f>
        <v/>
      </c>
      <c r="J58" s="41" t="str">
        <f>IFERROR(IF(F58="","",VLOOKUP(F58,技能者マスタ!$B$11:$N$60,8,FALSE())),"")</f>
        <v/>
      </c>
      <c r="K58" s="33"/>
      <c r="L58" s="34"/>
      <c r="M58" s="33"/>
      <c r="N58" s="34"/>
    </row>
    <row r="59" spans="2:14" ht="19.5" customHeight="1">
      <c r="B59" s="37">
        <v>52</v>
      </c>
      <c r="C59" s="36"/>
      <c r="D59" s="30"/>
      <c r="E59" s="38" t="str">
        <f>IFERROR(IF(D59="","",VLOOKUP(D59,現場マスタ!$B$8:$K$37,2,FALSE())),"")</f>
        <v/>
      </c>
      <c r="F59" s="30"/>
      <c r="G59" s="39" t="str">
        <f>IFERROR(IF(F59="","",VLOOKUP(F59,技能者マスタ!$B$11:$N$60,2,FALSE())),"")</f>
        <v/>
      </c>
      <c r="H59" s="38" t="str">
        <f>IFERROR(IF(F59="","",VLOOKUP(F59,技能者マスタ!$B$11:$N$60,5,FALSE())),"")</f>
        <v/>
      </c>
      <c r="I59" s="40" t="str">
        <f>IFERROR(IF(F59="","",VLOOKUP(F59,技能者マスタ!$B$11:$N$60,6,FALSE())),"")</f>
        <v/>
      </c>
      <c r="J59" s="41" t="str">
        <f>IFERROR(IF(F59="","",VLOOKUP(F59,技能者マスタ!$B$11:$N$60,8,FALSE())),"")</f>
        <v/>
      </c>
      <c r="K59" s="33"/>
      <c r="L59" s="34"/>
      <c r="M59" s="33"/>
      <c r="N59" s="34"/>
    </row>
    <row r="60" spans="2:14" ht="19.5" customHeight="1">
      <c r="B60" s="37">
        <v>53</v>
      </c>
      <c r="C60" s="36"/>
      <c r="D60" s="30"/>
      <c r="E60" s="38" t="str">
        <f>IFERROR(IF(D60="","",VLOOKUP(D60,現場マスタ!$B$8:$K$37,2,FALSE())),"")</f>
        <v/>
      </c>
      <c r="F60" s="30"/>
      <c r="G60" s="39" t="str">
        <f>IFERROR(IF(F60="","",VLOOKUP(F60,技能者マスタ!$B$11:$N$60,2,FALSE())),"")</f>
        <v/>
      </c>
      <c r="H60" s="38" t="str">
        <f>IFERROR(IF(F60="","",VLOOKUP(F60,技能者マスタ!$B$11:$N$60,5,FALSE())),"")</f>
        <v/>
      </c>
      <c r="I60" s="40" t="str">
        <f>IFERROR(IF(F60="","",VLOOKUP(F60,技能者マスタ!$B$11:$N$60,6,FALSE())),"")</f>
        <v/>
      </c>
      <c r="J60" s="41" t="str">
        <f>IFERROR(IF(F60="","",VLOOKUP(F60,技能者マスタ!$B$11:$N$60,8,FALSE())),"")</f>
        <v/>
      </c>
      <c r="K60" s="33"/>
      <c r="L60" s="34"/>
      <c r="M60" s="33"/>
      <c r="N60" s="34"/>
    </row>
    <row r="61" spans="2:14" ht="19.5" customHeight="1">
      <c r="B61" s="37">
        <v>54</v>
      </c>
      <c r="C61" s="36"/>
      <c r="D61" s="30"/>
      <c r="E61" s="38" t="str">
        <f>IFERROR(IF(D61="","",VLOOKUP(D61,現場マスタ!$B$8:$K$37,2,FALSE())),"")</f>
        <v/>
      </c>
      <c r="F61" s="30"/>
      <c r="G61" s="39" t="str">
        <f>IFERROR(IF(F61="","",VLOOKUP(F61,技能者マスタ!$B$11:$N$60,2,FALSE())),"")</f>
        <v/>
      </c>
      <c r="H61" s="38" t="str">
        <f>IFERROR(IF(F61="","",VLOOKUP(F61,技能者マスタ!$B$11:$N$60,5,FALSE())),"")</f>
        <v/>
      </c>
      <c r="I61" s="40" t="str">
        <f>IFERROR(IF(F61="","",VLOOKUP(F61,技能者マスタ!$B$11:$N$60,6,FALSE())),"")</f>
        <v/>
      </c>
      <c r="J61" s="41" t="str">
        <f>IFERROR(IF(F61="","",VLOOKUP(F61,技能者マスタ!$B$11:$N$60,8,FALSE())),"")</f>
        <v/>
      </c>
      <c r="K61" s="33"/>
      <c r="L61" s="34"/>
      <c r="M61" s="33"/>
      <c r="N61" s="34"/>
    </row>
    <row r="62" spans="2:14" ht="19.5" customHeight="1">
      <c r="B62" s="37">
        <v>55</v>
      </c>
      <c r="C62" s="36"/>
      <c r="D62" s="30"/>
      <c r="E62" s="38" t="str">
        <f>IFERROR(IF(D62="","",VLOOKUP(D62,現場マスタ!$B$8:$K$37,2,FALSE())),"")</f>
        <v/>
      </c>
      <c r="F62" s="30"/>
      <c r="G62" s="39" t="str">
        <f>IFERROR(IF(F62="","",VLOOKUP(F62,技能者マスタ!$B$11:$N$60,2,FALSE())),"")</f>
        <v/>
      </c>
      <c r="H62" s="38" t="str">
        <f>IFERROR(IF(F62="","",VLOOKUP(F62,技能者マスタ!$B$11:$N$60,5,FALSE())),"")</f>
        <v/>
      </c>
      <c r="I62" s="40" t="str">
        <f>IFERROR(IF(F62="","",VLOOKUP(F62,技能者マスタ!$B$11:$N$60,6,FALSE())),"")</f>
        <v/>
      </c>
      <c r="J62" s="41" t="str">
        <f>IFERROR(IF(F62="","",VLOOKUP(F62,技能者マスタ!$B$11:$N$60,8,FALSE())),"")</f>
        <v/>
      </c>
      <c r="K62" s="33"/>
      <c r="L62" s="34"/>
      <c r="M62" s="33"/>
      <c r="N62" s="34"/>
    </row>
    <row r="63" spans="2:14" ht="19.5" customHeight="1">
      <c r="B63" s="37">
        <v>56</v>
      </c>
      <c r="C63" s="36"/>
      <c r="D63" s="30"/>
      <c r="E63" s="38" t="str">
        <f>IFERROR(IF(D63="","",VLOOKUP(D63,現場マスタ!$B$8:$K$37,2,FALSE())),"")</f>
        <v/>
      </c>
      <c r="F63" s="30"/>
      <c r="G63" s="39" t="str">
        <f>IFERROR(IF(F63="","",VLOOKUP(F63,技能者マスタ!$B$11:$N$60,2,FALSE())),"")</f>
        <v/>
      </c>
      <c r="H63" s="38" t="str">
        <f>IFERROR(IF(F63="","",VLOOKUP(F63,技能者マスタ!$B$11:$N$60,5,FALSE())),"")</f>
        <v/>
      </c>
      <c r="I63" s="40" t="str">
        <f>IFERROR(IF(F63="","",VLOOKUP(F63,技能者マスタ!$B$11:$N$60,6,FALSE())),"")</f>
        <v/>
      </c>
      <c r="J63" s="41" t="str">
        <f>IFERROR(IF(F63="","",VLOOKUP(F63,技能者マスタ!$B$11:$N$60,8,FALSE())),"")</f>
        <v/>
      </c>
      <c r="K63" s="33"/>
      <c r="L63" s="34"/>
      <c r="M63" s="33"/>
      <c r="N63" s="34"/>
    </row>
    <row r="64" spans="2:14" ht="19.5" customHeight="1">
      <c r="B64" s="37">
        <v>57</v>
      </c>
      <c r="C64" s="36"/>
      <c r="D64" s="30"/>
      <c r="E64" s="38" t="str">
        <f>IFERROR(IF(D64="","",VLOOKUP(D64,現場マスタ!$B$8:$K$37,2,FALSE())),"")</f>
        <v/>
      </c>
      <c r="F64" s="30"/>
      <c r="G64" s="39" t="str">
        <f>IFERROR(IF(F64="","",VLOOKUP(F64,技能者マスタ!$B$11:$N$60,2,FALSE())),"")</f>
        <v/>
      </c>
      <c r="H64" s="38" t="str">
        <f>IFERROR(IF(F64="","",VLOOKUP(F64,技能者マスタ!$B$11:$N$60,5,FALSE())),"")</f>
        <v/>
      </c>
      <c r="I64" s="40" t="str">
        <f>IFERROR(IF(F64="","",VLOOKUP(F64,技能者マスタ!$B$11:$N$60,6,FALSE())),"")</f>
        <v/>
      </c>
      <c r="J64" s="41" t="str">
        <f>IFERROR(IF(F64="","",VLOOKUP(F64,技能者マスタ!$B$11:$N$60,8,FALSE())),"")</f>
        <v/>
      </c>
      <c r="K64" s="33"/>
      <c r="L64" s="34"/>
      <c r="M64" s="33"/>
      <c r="N64" s="34"/>
    </row>
    <row r="65" spans="2:14" ht="19.5" customHeight="1">
      <c r="B65" s="37">
        <v>58</v>
      </c>
      <c r="C65" s="36"/>
      <c r="D65" s="30"/>
      <c r="E65" s="38" t="str">
        <f>IFERROR(IF(D65="","",VLOOKUP(D65,現場マスタ!$B$8:$K$37,2,FALSE())),"")</f>
        <v/>
      </c>
      <c r="F65" s="30"/>
      <c r="G65" s="39" t="str">
        <f>IFERROR(IF(F65="","",VLOOKUP(F65,技能者マスタ!$B$11:$N$60,2,FALSE())),"")</f>
        <v/>
      </c>
      <c r="H65" s="38" t="str">
        <f>IFERROR(IF(F65="","",VLOOKUP(F65,技能者マスタ!$B$11:$N$60,5,FALSE())),"")</f>
        <v/>
      </c>
      <c r="I65" s="40" t="str">
        <f>IFERROR(IF(F65="","",VLOOKUP(F65,技能者マスタ!$B$11:$N$60,6,FALSE())),"")</f>
        <v/>
      </c>
      <c r="J65" s="41" t="str">
        <f>IFERROR(IF(F65="","",VLOOKUP(F65,技能者マスタ!$B$11:$N$60,8,FALSE())),"")</f>
        <v/>
      </c>
      <c r="K65" s="33"/>
      <c r="L65" s="34"/>
      <c r="M65" s="33"/>
      <c r="N65" s="34"/>
    </row>
    <row r="66" spans="2:14" ht="19.5" customHeight="1">
      <c r="B66" s="37">
        <v>59</v>
      </c>
      <c r="C66" s="36"/>
      <c r="D66" s="30"/>
      <c r="E66" s="38" t="str">
        <f>IFERROR(IF(D66="","",VLOOKUP(D66,現場マスタ!$B$8:$K$37,2,FALSE())),"")</f>
        <v/>
      </c>
      <c r="F66" s="30"/>
      <c r="G66" s="39" t="str">
        <f>IFERROR(IF(F66="","",VLOOKUP(F66,技能者マスタ!$B$11:$N$60,2,FALSE())),"")</f>
        <v/>
      </c>
      <c r="H66" s="38" t="str">
        <f>IFERROR(IF(F66="","",VLOOKUP(F66,技能者マスタ!$B$11:$N$60,5,FALSE())),"")</f>
        <v/>
      </c>
      <c r="I66" s="40" t="str">
        <f>IFERROR(IF(F66="","",VLOOKUP(F66,技能者マスタ!$B$11:$N$60,6,FALSE())),"")</f>
        <v/>
      </c>
      <c r="J66" s="41" t="str">
        <f>IFERROR(IF(F66="","",VLOOKUP(F66,技能者マスタ!$B$11:$N$60,8,FALSE())),"")</f>
        <v/>
      </c>
      <c r="K66" s="33"/>
      <c r="L66" s="34"/>
      <c r="M66" s="33"/>
      <c r="N66" s="34"/>
    </row>
    <row r="67" spans="2:14" ht="19.5" customHeight="1">
      <c r="B67" s="37">
        <v>60</v>
      </c>
      <c r="C67" s="36"/>
      <c r="D67" s="30"/>
      <c r="E67" s="38" t="str">
        <f>IFERROR(IF(D67="","",VLOOKUP(D67,現場マスタ!$B$8:$K$37,2,FALSE())),"")</f>
        <v/>
      </c>
      <c r="F67" s="30"/>
      <c r="G67" s="39" t="str">
        <f>IFERROR(IF(F67="","",VLOOKUP(F67,技能者マスタ!$B$11:$N$60,2,FALSE())),"")</f>
        <v/>
      </c>
      <c r="H67" s="38" t="str">
        <f>IFERROR(IF(F67="","",VLOOKUP(F67,技能者マスタ!$B$11:$N$60,5,FALSE())),"")</f>
        <v/>
      </c>
      <c r="I67" s="40" t="str">
        <f>IFERROR(IF(F67="","",VLOOKUP(F67,技能者マスタ!$B$11:$N$60,6,FALSE())),"")</f>
        <v/>
      </c>
      <c r="J67" s="41" t="str">
        <f>IFERROR(IF(F67="","",VLOOKUP(F67,技能者マスタ!$B$11:$N$60,8,FALSE())),"")</f>
        <v/>
      </c>
      <c r="K67" s="33"/>
      <c r="L67" s="34"/>
      <c r="M67" s="33"/>
      <c r="N67" s="34"/>
    </row>
    <row r="68" spans="2:14" ht="19.5" customHeight="1">
      <c r="B68" s="37">
        <v>61</v>
      </c>
      <c r="C68" s="36"/>
      <c r="D68" s="30"/>
      <c r="E68" s="38" t="str">
        <f>IFERROR(IF(D68="","",VLOOKUP(D68,現場マスタ!$B$8:$K$37,2,FALSE())),"")</f>
        <v/>
      </c>
      <c r="F68" s="30"/>
      <c r="G68" s="39" t="str">
        <f>IFERROR(IF(F68="","",VLOOKUP(F68,技能者マスタ!$B$11:$N$60,2,FALSE())),"")</f>
        <v/>
      </c>
      <c r="H68" s="38" t="str">
        <f>IFERROR(IF(F68="","",VLOOKUP(F68,技能者マスタ!$B$11:$N$60,5,FALSE())),"")</f>
        <v/>
      </c>
      <c r="I68" s="40" t="str">
        <f>IFERROR(IF(F68="","",VLOOKUP(F68,技能者マスタ!$B$11:$N$60,6,FALSE())),"")</f>
        <v/>
      </c>
      <c r="J68" s="41" t="str">
        <f>IFERROR(IF(F68="","",VLOOKUP(F68,技能者マスタ!$B$11:$N$60,8,FALSE())),"")</f>
        <v/>
      </c>
      <c r="K68" s="33"/>
      <c r="L68" s="34"/>
      <c r="M68" s="33"/>
      <c r="N68" s="34"/>
    </row>
    <row r="69" spans="2:14" ht="19.5" customHeight="1">
      <c r="B69" s="37">
        <v>62</v>
      </c>
      <c r="C69" s="36"/>
      <c r="D69" s="30"/>
      <c r="E69" s="38" t="str">
        <f>IFERROR(IF(D69="","",VLOOKUP(D69,現場マスタ!$B$8:$K$37,2,FALSE())),"")</f>
        <v/>
      </c>
      <c r="F69" s="30"/>
      <c r="G69" s="39" t="str">
        <f>IFERROR(IF(F69="","",VLOOKUP(F69,技能者マスタ!$B$11:$N$60,2,FALSE())),"")</f>
        <v/>
      </c>
      <c r="H69" s="38" t="str">
        <f>IFERROR(IF(F69="","",VLOOKUP(F69,技能者マスタ!$B$11:$N$60,5,FALSE())),"")</f>
        <v/>
      </c>
      <c r="I69" s="40" t="str">
        <f>IFERROR(IF(F69="","",VLOOKUP(F69,技能者マスタ!$B$11:$N$60,6,FALSE())),"")</f>
        <v/>
      </c>
      <c r="J69" s="41" t="str">
        <f>IFERROR(IF(F69="","",VLOOKUP(F69,技能者マスタ!$B$11:$N$60,8,FALSE())),"")</f>
        <v/>
      </c>
      <c r="K69" s="33"/>
      <c r="L69" s="34"/>
      <c r="M69" s="33"/>
      <c r="N69" s="34"/>
    </row>
    <row r="70" spans="2:14" ht="19.5" customHeight="1">
      <c r="B70" s="37">
        <v>63</v>
      </c>
      <c r="C70" s="36"/>
      <c r="D70" s="30"/>
      <c r="E70" s="38" t="str">
        <f>IFERROR(IF(D70="","",VLOOKUP(D70,現場マスタ!$B$8:$K$37,2,FALSE())),"")</f>
        <v/>
      </c>
      <c r="F70" s="30"/>
      <c r="G70" s="39" t="str">
        <f>IFERROR(IF(F70="","",VLOOKUP(F70,技能者マスタ!$B$11:$N$60,2,FALSE())),"")</f>
        <v/>
      </c>
      <c r="H70" s="38" t="str">
        <f>IFERROR(IF(F70="","",VLOOKUP(F70,技能者マスタ!$B$11:$N$60,5,FALSE())),"")</f>
        <v/>
      </c>
      <c r="I70" s="40" t="str">
        <f>IFERROR(IF(F70="","",VLOOKUP(F70,技能者マスタ!$B$11:$N$60,6,FALSE())),"")</f>
        <v/>
      </c>
      <c r="J70" s="41" t="str">
        <f>IFERROR(IF(F70="","",VLOOKUP(F70,技能者マスタ!$B$11:$N$60,8,FALSE())),"")</f>
        <v/>
      </c>
      <c r="K70" s="33"/>
      <c r="L70" s="34"/>
      <c r="M70" s="33"/>
      <c r="N70" s="34"/>
    </row>
    <row r="71" spans="2:14" ht="19.5" customHeight="1">
      <c r="B71" s="37">
        <v>64</v>
      </c>
      <c r="C71" s="36"/>
      <c r="D71" s="30"/>
      <c r="E71" s="38" t="str">
        <f>IFERROR(IF(D71="","",VLOOKUP(D71,現場マスタ!$B$8:$K$37,2,FALSE())),"")</f>
        <v/>
      </c>
      <c r="F71" s="30"/>
      <c r="G71" s="39" t="str">
        <f>IFERROR(IF(F71="","",VLOOKUP(F71,技能者マスタ!$B$11:$N$60,2,FALSE())),"")</f>
        <v/>
      </c>
      <c r="H71" s="38" t="str">
        <f>IFERROR(IF(F71="","",VLOOKUP(F71,技能者マスタ!$B$11:$N$60,5,FALSE())),"")</f>
        <v/>
      </c>
      <c r="I71" s="40" t="str">
        <f>IFERROR(IF(F71="","",VLOOKUP(F71,技能者マスタ!$B$11:$N$60,6,FALSE())),"")</f>
        <v/>
      </c>
      <c r="J71" s="41" t="str">
        <f>IFERROR(IF(F71="","",VLOOKUP(F71,技能者マスタ!$B$11:$N$60,8,FALSE())),"")</f>
        <v/>
      </c>
      <c r="K71" s="33"/>
      <c r="L71" s="34"/>
      <c r="M71" s="33"/>
      <c r="N71" s="34"/>
    </row>
    <row r="72" spans="2:14" ht="19.5" customHeight="1">
      <c r="B72" s="37">
        <v>65</v>
      </c>
      <c r="C72" s="36"/>
      <c r="D72" s="30"/>
      <c r="E72" s="38" t="str">
        <f>IFERROR(IF(D72="","",VLOOKUP(D72,現場マスタ!$B$8:$K$37,2,FALSE())),"")</f>
        <v/>
      </c>
      <c r="F72" s="30"/>
      <c r="G72" s="39" t="str">
        <f>IFERROR(IF(F72="","",VLOOKUP(F72,技能者マスタ!$B$11:$N$60,2,FALSE())),"")</f>
        <v/>
      </c>
      <c r="H72" s="38" t="str">
        <f>IFERROR(IF(F72="","",VLOOKUP(F72,技能者マスタ!$B$11:$N$60,5,FALSE())),"")</f>
        <v/>
      </c>
      <c r="I72" s="40" t="str">
        <f>IFERROR(IF(F72="","",VLOOKUP(F72,技能者マスタ!$B$11:$N$60,6,FALSE())),"")</f>
        <v/>
      </c>
      <c r="J72" s="41" t="str">
        <f>IFERROR(IF(F72="","",VLOOKUP(F72,技能者マスタ!$B$11:$N$60,8,FALSE())),"")</f>
        <v/>
      </c>
      <c r="K72" s="33"/>
      <c r="L72" s="34"/>
      <c r="M72" s="33"/>
      <c r="N72" s="34"/>
    </row>
    <row r="73" spans="2:14" ht="19.5" customHeight="1">
      <c r="B73" s="37">
        <v>66</v>
      </c>
      <c r="C73" s="36"/>
      <c r="D73" s="30"/>
      <c r="E73" s="38" t="str">
        <f>IFERROR(IF(D73="","",VLOOKUP(D73,現場マスタ!$B$8:$K$37,2,FALSE())),"")</f>
        <v/>
      </c>
      <c r="F73" s="30"/>
      <c r="G73" s="39" t="str">
        <f>IFERROR(IF(F73="","",VLOOKUP(F73,技能者マスタ!$B$11:$N$60,2,FALSE())),"")</f>
        <v/>
      </c>
      <c r="H73" s="38" t="str">
        <f>IFERROR(IF(F73="","",VLOOKUP(F73,技能者マスタ!$B$11:$N$60,5,FALSE())),"")</f>
        <v/>
      </c>
      <c r="I73" s="40" t="str">
        <f>IFERROR(IF(F73="","",VLOOKUP(F73,技能者マスタ!$B$11:$N$60,6,FALSE())),"")</f>
        <v/>
      </c>
      <c r="J73" s="41" t="str">
        <f>IFERROR(IF(F73="","",VLOOKUP(F73,技能者マスタ!$B$11:$N$60,8,FALSE())),"")</f>
        <v/>
      </c>
      <c r="K73" s="33"/>
      <c r="L73" s="34"/>
      <c r="M73" s="33"/>
      <c r="N73" s="34"/>
    </row>
    <row r="74" spans="2:14" ht="19.5" customHeight="1">
      <c r="B74" s="37">
        <v>67</v>
      </c>
      <c r="C74" s="36"/>
      <c r="D74" s="30"/>
      <c r="E74" s="38" t="str">
        <f>IFERROR(IF(D74="","",VLOOKUP(D74,現場マスタ!$B$8:$K$37,2,FALSE())),"")</f>
        <v/>
      </c>
      <c r="F74" s="30"/>
      <c r="G74" s="39" t="str">
        <f>IFERROR(IF(F74="","",VLOOKUP(F74,技能者マスタ!$B$11:$N$60,2,FALSE())),"")</f>
        <v/>
      </c>
      <c r="H74" s="38" t="str">
        <f>IFERROR(IF(F74="","",VLOOKUP(F74,技能者マスタ!$B$11:$N$60,5,FALSE())),"")</f>
        <v/>
      </c>
      <c r="I74" s="40" t="str">
        <f>IFERROR(IF(F74="","",VLOOKUP(F74,技能者マスタ!$B$11:$N$60,6,FALSE())),"")</f>
        <v/>
      </c>
      <c r="J74" s="41" t="str">
        <f>IFERROR(IF(F74="","",VLOOKUP(F74,技能者マスタ!$B$11:$N$60,8,FALSE())),"")</f>
        <v/>
      </c>
      <c r="K74" s="33"/>
      <c r="L74" s="34"/>
      <c r="M74" s="33"/>
      <c r="N74" s="34"/>
    </row>
    <row r="75" spans="2:14" ht="19.5" customHeight="1">
      <c r="B75" s="37">
        <v>68</v>
      </c>
      <c r="C75" s="36"/>
      <c r="D75" s="30"/>
      <c r="E75" s="38" t="str">
        <f>IFERROR(IF(D75="","",VLOOKUP(D75,現場マスタ!$B$8:$K$37,2,FALSE())),"")</f>
        <v/>
      </c>
      <c r="F75" s="30"/>
      <c r="G75" s="39" t="str">
        <f>IFERROR(IF(F75="","",VLOOKUP(F75,技能者マスタ!$B$11:$N$60,2,FALSE())),"")</f>
        <v/>
      </c>
      <c r="H75" s="38" t="str">
        <f>IFERROR(IF(F75="","",VLOOKUP(F75,技能者マスタ!$B$11:$N$60,5,FALSE())),"")</f>
        <v/>
      </c>
      <c r="I75" s="40" t="str">
        <f>IFERROR(IF(F75="","",VLOOKUP(F75,技能者マスタ!$B$11:$N$60,6,FALSE())),"")</f>
        <v/>
      </c>
      <c r="J75" s="41" t="str">
        <f>IFERROR(IF(F75="","",VLOOKUP(F75,技能者マスタ!$B$11:$N$60,8,FALSE())),"")</f>
        <v/>
      </c>
      <c r="K75" s="33"/>
      <c r="L75" s="34"/>
      <c r="M75" s="33"/>
      <c r="N75" s="34"/>
    </row>
    <row r="76" spans="2:14" ht="19.5" customHeight="1">
      <c r="B76" s="37">
        <v>69</v>
      </c>
      <c r="C76" s="36"/>
      <c r="D76" s="30"/>
      <c r="E76" s="38" t="str">
        <f>IFERROR(IF(D76="","",VLOOKUP(D76,現場マスタ!$B$8:$K$37,2,FALSE())),"")</f>
        <v/>
      </c>
      <c r="F76" s="30"/>
      <c r="G76" s="39" t="str">
        <f>IFERROR(IF(F76="","",VLOOKUP(F76,技能者マスタ!$B$11:$N$60,2,FALSE())),"")</f>
        <v/>
      </c>
      <c r="H76" s="38" t="str">
        <f>IFERROR(IF(F76="","",VLOOKUP(F76,技能者マスタ!$B$11:$N$60,5,FALSE())),"")</f>
        <v/>
      </c>
      <c r="I76" s="40" t="str">
        <f>IFERROR(IF(F76="","",VLOOKUP(F76,技能者マスタ!$B$11:$N$60,6,FALSE())),"")</f>
        <v/>
      </c>
      <c r="J76" s="41" t="str">
        <f>IFERROR(IF(F76="","",VLOOKUP(F76,技能者マスタ!$B$11:$N$60,8,FALSE())),"")</f>
        <v/>
      </c>
      <c r="K76" s="33"/>
      <c r="L76" s="34"/>
      <c r="M76" s="33"/>
      <c r="N76" s="34"/>
    </row>
    <row r="77" spans="2:14" ht="19.5" customHeight="1">
      <c r="B77" s="37">
        <v>70</v>
      </c>
      <c r="C77" s="36"/>
      <c r="D77" s="30"/>
      <c r="E77" s="38" t="str">
        <f>IFERROR(IF(D77="","",VLOOKUP(D77,現場マスタ!$B$8:$K$37,2,FALSE())),"")</f>
        <v/>
      </c>
      <c r="F77" s="30"/>
      <c r="G77" s="39" t="str">
        <f>IFERROR(IF(F77="","",VLOOKUP(F77,技能者マスタ!$B$11:$N$60,2,FALSE())),"")</f>
        <v/>
      </c>
      <c r="H77" s="38" t="str">
        <f>IFERROR(IF(F77="","",VLOOKUP(F77,技能者マスタ!$B$11:$N$60,5,FALSE())),"")</f>
        <v/>
      </c>
      <c r="I77" s="40" t="str">
        <f>IFERROR(IF(F77="","",VLOOKUP(F77,技能者マスタ!$B$11:$N$60,6,FALSE())),"")</f>
        <v/>
      </c>
      <c r="J77" s="41" t="str">
        <f>IFERROR(IF(F77="","",VLOOKUP(F77,技能者マスタ!$B$11:$N$60,8,FALSE())),"")</f>
        <v/>
      </c>
      <c r="K77" s="33"/>
      <c r="L77" s="34"/>
      <c r="M77" s="33"/>
      <c r="N77" s="34"/>
    </row>
    <row r="78" spans="2:14" ht="19.5" customHeight="1">
      <c r="B78" s="37">
        <v>71</v>
      </c>
      <c r="C78" s="36"/>
      <c r="D78" s="30"/>
      <c r="E78" s="38" t="str">
        <f>IFERROR(IF(D78="","",VLOOKUP(D78,現場マスタ!$B$8:$K$37,2,FALSE())),"")</f>
        <v/>
      </c>
      <c r="F78" s="30"/>
      <c r="G78" s="39" t="str">
        <f>IFERROR(IF(F78="","",VLOOKUP(F78,技能者マスタ!$B$11:$N$60,2,FALSE())),"")</f>
        <v/>
      </c>
      <c r="H78" s="38" t="str">
        <f>IFERROR(IF(F78="","",VLOOKUP(F78,技能者マスタ!$B$11:$N$60,5,FALSE())),"")</f>
        <v/>
      </c>
      <c r="I78" s="40" t="str">
        <f>IFERROR(IF(F78="","",VLOOKUP(F78,技能者マスタ!$B$11:$N$60,6,FALSE())),"")</f>
        <v/>
      </c>
      <c r="J78" s="41" t="str">
        <f>IFERROR(IF(F78="","",VLOOKUP(F78,技能者マスタ!$B$11:$N$60,8,FALSE())),"")</f>
        <v/>
      </c>
      <c r="K78" s="33"/>
      <c r="L78" s="34"/>
      <c r="M78" s="33"/>
      <c r="N78" s="34"/>
    </row>
    <row r="79" spans="2:14" ht="19.5" customHeight="1">
      <c r="B79" s="37">
        <v>72</v>
      </c>
      <c r="C79" s="36"/>
      <c r="D79" s="30"/>
      <c r="E79" s="38" t="str">
        <f>IFERROR(IF(D79="","",VLOOKUP(D79,現場マスタ!$B$8:$K$37,2,FALSE())),"")</f>
        <v/>
      </c>
      <c r="F79" s="30"/>
      <c r="G79" s="39" t="str">
        <f>IFERROR(IF(F79="","",VLOOKUP(F79,技能者マスタ!$B$11:$N$60,2,FALSE())),"")</f>
        <v/>
      </c>
      <c r="H79" s="38" t="str">
        <f>IFERROR(IF(F79="","",VLOOKUP(F79,技能者マスタ!$B$11:$N$60,5,FALSE())),"")</f>
        <v/>
      </c>
      <c r="I79" s="40" t="str">
        <f>IFERROR(IF(F79="","",VLOOKUP(F79,技能者マスタ!$B$11:$N$60,6,FALSE())),"")</f>
        <v/>
      </c>
      <c r="J79" s="41" t="str">
        <f>IFERROR(IF(F79="","",VLOOKUP(F79,技能者マスタ!$B$11:$N$60,8,FALSE())),"")</f>
        <v/>
      </c>
      <c r="K79" s="33"/>
      <c r="L79" s="34"/>
      <c r="M79" s="33"/>
      <c r="N79" s="34"/>
    </row>
    <row r="80" spans="2:14" ht="19.5" customHeight="1">
      <c r="B80" s="37">
        <v>73</v>
      </c>
      <c r="C80" s="36"/>
      <c r="D80" s="30"/>
      <c r="E80" s="38" t="str">
        <f>IFERROR(IF(D80="","",VLOOKUP(D80,現場マスタ!$B$8:$K$37,2,FALSE())),"")</f>
        <v/>
      </c>
      <c r="F80" s="30"/>
      <c r="G80" s="39" t="str">
        <f>IFERROR(IF(F80="","",VLOOKUP(F80,技能者マスタ!$B$11:$N$60,2,FALSE())),"")</f>
        <v/>
      </c>
      <c r="H80" s="38" t="str">
        <f>IFERROR(IF(F80="","",VLOOKUP(F80,技能者マスタ!$B$11:$N$60,5,FALSE())),"")</f>
        <v/>
      </c>
      <c r="I80" s="40" t="str">
        <f>IFERROR(IF(F80="","",VLOOKUP(F80,技能者マスタ!$B$11:$N$60,6,FALSE())),"")</f>
        <v/>
      </c>
      <c r="J80" s="41" t="str">
        <f>IFERROR(IF(F80="","",VLOOKUP(F80,技能者マスタ!$B$11:$N$60,8,FALSE())),"")</f>
        <v/>
      </c>
      <c r="K80" s="33"/>
      <c r="L80" s="34"/>
      <c r="M80" s="33"/>
      <c r="N80" s="34"/>
    </row>
    <row r="81" spans="2:14" ht="19.5" customHeight="1">
      <c r="B81" s="37">
        <v>74</v>
      </c>
      <c r="C81" s="36"/>
      <c r="D81" s="30"/>
      <c r="E81" s="38" t="str">
        <f>IFERROR(IF(D81="","",VLOOKUP(D81,現場マスタ!$B$8:$K$37,2,FALSE())),"")</f>
        <v/>
      </c>
      <c r="F81" s="30"/>
      <c r="G81" s="39" t="str">
        <f>IFERROR(IF(F81="","",VLOOKUP(F81,技能者マスタ!$B$11:$N$60,2,FALSE())),"")</f>
        <v/>
      </c>
      <c r="H81" s="38" t="str">
        <f>IFERROR(IF(F81="","",VLOOKUP(F81,技能者マスタ!$B$11:$N$60,5,FALSE())),"")</f>
        <v/>
      </c>
      <c r="I81" s="40" t="str">
        <f>IFERROR(IF(F81="","",VLOOKUP(F81,技能者マスタ!$B$11:$N$60,6,FALSE())),"")</f>
        <v/>
      </c>
      <c r="J81" s="41" t="str">
        <f>IFERROR(IF(F81="","",VLOOKUP(F81,技能者マスタ!$B$11:$N$60,8,FALSE())),"")</f>
        <v/>
      </c>
      <c r="K81" s="33"/>
      <c r="L81" s="34"/>
      <c r="M81" s="33"/>
      <c r="N81" s="34"/>
    </row>
    <row r="82" spans="2:14" ht="19.5" customHeight="1">
      <c r="B82" s="37">
        <v>75</v>
      </c>
      <c r="C82" s="36"/>
      <c r="D82" s="30"/>
      <c r="E82" s="38" t="str">
        <f>IFERROR(IF(D82="","",VLOOKUP(D82,現場マスタ!$B$8:$K$37,2,FALSE())),"")</f>
        <v/>
      </c>
      <c r="F82" s="30"/>
      <c r="G82" s="39" t="str">
        <f>IFERROR(IF(F82="","",VLOOKUP(F82,技能者マスタ!$B$11:$N$60,2,FALSE())),"")</f>
        <v/>
      </c>
      <c r="H82" s="38" t="str">
        <f>IFERROR(IF(F82="","",VLOOKUP(F82,技能者マスタ!$B$11:$N$60,5,FALSE())),"")</f>
        <v/>
      </c>
      <c r="I82" s="40" t="str">
        <f>IFERROR(IF(F82="","",VLOOKUP(F82,技能者マスタ!$B$11:$N$60,6,FALSE())),"")</f>
        <v/>
      </c>
      <c r="J82" s="41" t="str">
        <f>IFERROR(IF(F82="","",VLOOKUP(F82,技能者マスタ!$B$11:$N$60,8,FALSE())),"")</f>
        <v/>
      </c>
      <c r="K82" s="33"/>
      <c r="L82" s="34"/>
      <c r="M82" s="33"/>
      <c r="N82" s="34"/>
    </row>
    <row r="83" spans="2:14" ht="19.5" customHeight="1">
      <c r="B83" s="37">
        <v>76</v>
      </c>
      <c r="C83" s="36"/>
      <c r="D83" s="30"/>
      <c r="E83" s="38" t="str">
        <f>IFERROR(IF(D83="","",VLOOKUP(D83,現場マスタ!$B$8:$K$37,2,FALSE())),"")</f>
        <v/>
      </c>
      <c r="F83" s="30"/>
      <c r="G83" s="39" t="str">
        <f>IFERROR(IF(F83="","",VLOOKUP(F83,技能者マスタ!$B$11:$N$60,2,FALSE())),"")</f>
        <v/>
      </c>
      <c r="H83" s="38" t="str">
        <f>IFERROR(IF(F83="","",VLOOKUP(F83,技能者マスタ!$B$11:$N$60,5,FALSE())),"")</f>
        <v/>
      </c>
      <c r="I83" s="40" t="str">
        <f>IFERROR(IF(F83="","",VLOOKUP(F83,技能者マスタ!$B$11:$N$60,6,FALSE())),"")</f>
        <v/>
      </c>
      <c r="J83" s="41" t="str">
        <f>IFERROR(IF(F83="","",VLOOKUP(F83,技能者マスタ!$B$11:$N$60,8,FALSE())),"")</f>
        <v/>
      </c>
      <c r="K83" s="33"/>
      <c r="L83" s="34"/>
      <c r="M83" s="33"/>
      <c r="N83" s="34"/>
    </row>
    <row r="84" spans="2:14" ht="19.5" customHeight="1">
      <c r="B84" s="37">
        <v>77</v>
      </c>
      <c r="C84" s="36"/>
      <c r="D84" s="30"/>
      <c r="E84" s="38" t="str">
        <f>IFERROR(IF(D84="","",VLOOKUP(D84,現場マスタ!$B$8:$K$37,2,FALSE())),"")</f>
        <v/>
      </c>
      <c r="F84" s="30"/>
      <c r="G84" s="39" t="str">
        <f>IFERROR(IF(F84="","",VLOOKUP(F84,技能者マスタ!$B$11:$N$60,2,FALSE())),"")</f>
        <v/>
      </c>
      <c r="H84" s="38" t="str">
        <f>IFERROR(IF(F84="","",VLOOKUP(F84,技能者マスタ!$B$11:$N$60,5,FALSE())),"")</f>
        <v/>
      </c>
      <c r="I84" s="40" t="str">
        <f>IFERROR(IF(F84="","",VLOOKUP(F84,技能者マスタ!$B$11:$N$60,6,FALSE())),"")</f>
        <v/>
      </c>
      <c r="J84" s="41" t="str">
        <f>IFERROR(IF(F84="","",VLOOKUP(F84,技能者マスタ!$B$11:$N$60,8,FALSE())),"")</f>
        <v/>
      </c>
      <c r="K84" s="33"/>
      <c r="L84" s="34"/>
      <c r="M84" s="33"/>
      <c r="N84" s="34"/>
    </row>
    <row r="85" spans="2:14" ht="19.5" customHeight="1">
      <c r="B85" s="37">
        <v>78</v>
      </c>
      <c r="C85" s="36"/>
      <c r="D85" s="30"/>
      <c r="E85" s="38" t="str">
        <f>IFERROR(IF(D85="","",VLOOKUP(D85,現場マスタ!$B$8:$K$37,2,FALSE())),"")</f>
        <v/>
      </c>
      <c r="F85" s="30"/>
      <c r="G85" s="39" t="str">
        <f>IFERROR(IF(F85="","",VLOOKUP(F85,技能者マスタ!$B$11:$N$60,2,FALSE())),"")</f>
        <v/>
      </c>
      <c r="H85" s="38" t="str">
        <f>IFERROR(IF(F85="","",VLOOKUP(F85,技能者マスタ!$B$11:$N$60,5,FALSE())),"")</f>
        <v/>
      </c>
      <c r="I85" s="40" t="str">
        <f>IFERROR(IF(F85="","",VLOOKUP(F85,技能者マスタ!$B$11:$N$60,6,FALSE())),"")</f>
        <v/>
      </c>
      <c r="J85" s="41" t="str">
        <f>IFERROR(IF(F85="","",VLOOKUP(F85,技能者マスタ!$B$11:$N$60,8,FALSE())),"")</f>
        <v/>
      </c>
      <c r="K85" s="33"/>
      <c r="L85" s="34"/>
      <c r="M85" s="33"/>
      <c r="N85" s="34"/>
    </row>
    <row r="86" spans="2:14" ht="19.5" customHeight="1">
      <c r="B86" s="37">
        <v>79</v>
      </c>
      <c r="C86" s="36"/>
      <c r="D86" s="30"/>
      <c r="E86" s="38" t="str">
        <f>IFERROR(IF(D86="","",VLOOKUP(D86,現場マスタ!$B$8:$K$37,2,FALSE())),"")</f>
        <v/>
      </c>
      <c r="F86" s="30"/>
      <c r="G86" s="39" t="str">
        <f>IFERROR(IF(F86="","",VLOOKUP(F86,技能者マスタ!$B$11:$N$60,2,FALSE())),"")</f>
        <v/>
      </c>
      <c r="H86" s="38" t="str">
        <f>IFERROR(IF(F86="","",VLOOKUP(F86,技能者マスタ!$B$11:$N$60,5,FALSE())),"")</f>
        <v/>
      </c>
      <c r="I86" s="40" t="str">
        <f>IFERROR(IF(F86="","",VLOOKUP(F86,技能者マスタ!$B$11:$N$60,6,FALSE())),"")</f>
        <v/>
      </c>
      <c r="J86" s="41" t="str">
        <f>IFERROR(IF(F86="","",VLOOKUP(F86,技能者マスタ!$B$11:$N$60,8,FALSE())),"")</f>
        <v/>
      </c>
      <c r="K86" s="33"/>
      <c r="L86" s="34"/>
      <c r="M86" s="33"/>
      <c r="N86" s="34"/>
    </row>
    <row r="87" spans="2:14" ht="19.5" customHeight="1">
      <c r="B87" s="37">
        <v>80</v>
      </c>
      <c r="C87" s="36"/>
      <c r="D87" s="30"/>
      <c r="E87" s="38" t="str">
        <f>IFERROR(IF(D87="","",VLOOKUP(D87,現場マスタ!$B$8:$K$37,2,FALSE())),"")</f>
        <v/>
      </c>
      <c r="F87" s="30"/>
      <c r="G87" s="39" t="str">
        <f>IFERROR(IF(F87="","",VLOOKUP(F87,技能者マスタ!$B$11:$N$60,2,FALSE())),"")</f>
        <v/>
      </c>
      <c r="H87" s="38" t="str">
        <f>IFERROR(IF(F87="","",VLOOKUP(F87,技能者マスタ!$B$11:$N$60,5,FALSE())),"")</f>
        <v/>
      </c>
      <c r="I87" s="40" t="str">
        <f>IFERROR(IF(F87="","",VLOOKUP(F87,技能者マスタ!$B$11:$N$60,6,FALSE())),"")</f>
        <v/>
      </c>
      <c r="J87" s="41" t="str">
        <f>IFERROR(IF(F87="","",VLOOKUP(F87,技能者マスタ!$B$11:$N$60,8,FALSE())),"")</f>
        <v/>
      </c>
      <c r="K87" s="33"/>
      <c r="L87" s="34"/>
      <c r="M87" s="33"/>
      <c r="N87" s="34"/>
    </row>
    <row r="88" spans="2:14" ht="19.5" customHeight="1">
      <c r="B88" s="37">
        <v>81</v>
      </c>
      <c r="C88" s="36"/>
      <c r="D88" s="30"/>
      <c r="E88" s="38" t="str">
        <f>IFERROR(IF(D88="","",VLOOKUP(D88,現場マスタ!$B$8:$K$37,2,FALSE())),"")</f>
        <v/>
      </c>
      <c r="F88" s="30"/>
      <c r="G88" s="39" t="str">
        <f>IFERROR(IF(F88="","",VLOOKUP(F88,技能者マスタ!$B$11:$N$60,2,FALSE())),"")</f>
        <v/>
      </c>
      <c r="H88" s="38" t="str">
        <f>IFERROR(IF(F88="","",VLOOKUP(F88,技能者マスタ!$B$11:$N$60,5,FALSE())),"")</f>
        <v/>
      </c>
      <c r="I88" s="40" t="str">
        <f>IFERROR(IF(F88="","",VLOOKUP(F88,技能者マスタ!$B$11:$N$60,6,FALSE())),"")</f>
        <v/>
      </c>
      <c r="J88" s="41" t="str">
        <f>IFERROR(IF(F88="","",VLOOKUP(F88,技能者マスタ!$B$11:$N$60,8,FALSE())),"")</f>
        <v/>
      </c>
      <c r="K88" s="33"/>
      <c r="L88" s="34"/>
      <c r="M88" s="33"/>
      <c r="N88" s="34"/>
    </row>
    <row r="89" spans="2:14" ht="19.5" customHeight="1">
      <c r="B89" s="37">
        <v>82</v>
      </c>
      <c r="C89" s="36"/>
      <c r="D89" s="30"/>
      <c r="E89" s="38" t="str">
        <f>IFERROR(IF(D89="","",VLOOKUP(D89,現場マスタ!$B$8:$K$37,2,FALSE())),"")</f>
        <v/>
      </c>
      <c r="F89" s="30"/>
      <c r="G89" s="39" t="str">
        <f>IFERROR(IF(F89="","",VLOOKUP(F89,技能者マスタ!$B$11:$N$60,2,FALSE())),"")</f>
        <v/>
      </c>
      <c r="H89" s="38" t="str">
        <f>IFERROR(IF(F89="","",VLOOKUP(F89,技能者マスタ!$B$11:$N$60,5,FALSE())),"")</f>
        <v/>
      </c>
      <c r="I89" s="40" t="str">
        <f>IFERROR(IF(F89="","",VLOOKUP(F89,技能者マスタ!$B$11:$N$60,6,FALSE())),"")</f>
        <v/>
      </c>
      <c r="J89" s="41" t="str">
        <f>IFERROR(IF(F89="","",VLOOKUP(F89,技能者マスタ!$B$11:$N$60,8,FALSE())),"")</f>
        <v/>
      </c>
      <c r="K89" s="33"/>
      <c r="L89" s="34"/>
      <c r="M89" s="33"/>
      <c r="N89" s="34"/>
    </row>
    <row r="90" spans="2:14" ht="19.5" customHeight="1">
      <c r="B90" s="37">
        <v>83</v>
      </c>
      <c r="C90" s="36"/>
      <c r="D90" s="30"/>
      <c r="E90" s="38" t="str">
        <f>IFERROR(IF(D90="","",VLOOKUP(D90,現場マスタ!$B$8:$K$37,2,FALSE())),"")</f>
        <v/>
      </c>
      <c r="F90" s="30"/>
      <c r="G90" s="39" t="str">
        <f>IFERROR(IF(F90="","",VLOOKUP(F90,技能者マスタ!$B$11:$N$60,2,FALSE())),"")</f>
        <v/>
      </c>
      <c r="H90" s="38" t="str">
        <f>IFERROR(IF(F90="","",VLOOKUP(F90,技能者マスタ!$B$11:$N$60,5,FALSE())),"")</f>
        <v/>
      </c>
      <c r="I90" s="40" t="str">
        <f>IFERROR(IF(F90="","",VLOOKUP(F90,技能者マスタ!$B$11:$N$60,6,FALSE())),"")</f>
        <v/>
      </c>
      <c r="J90" s="41" t="str">
        <f>IFERROR(IF(F90="","",VLOOKUP(F90,技能者マスタ!$B$11:$N$60,8,FALSE())),"")</f>
        <v/>
      </c>
      <c r="K90" s="33"/>
      <c r="L90" s="34"/>
      <c r="M90" s="33"/>
      <c r="N90" s="34"/>
    </row>
    <row r="91" spans="2:14" ht="19.5" customHeight="1">
      <c r="B91" s="37">
        <v>84</v>
      </c>
      <c r="C91" s="36"/>
      <c r="D91" s="30"/>
      <c r="E91" s="38" t="str">
        <f>IFERROR(IF(D91="","",VLOOKUP(D91,現場マスタ!$B$8:$K$37,2,FALSE())),"")</f>
        <v/>
      </c>
      <c r="F91" s="30"/>
      <c r="G91" s="39" t="str">
        <f>IFERROR(IF(F91="","",VLOOKUP(F91,技能者マスタ!$B$11:$N$60,2,FALSE())),"")</f>
        <v/>
      </c>
      <c r="H91" s="38" t="str">
        <f>IFERROR(IF(F91="","",VLOOKUP(F91,技能者マスタ!$B$11:$N$60,5,FALSE())),"")</f>
        <v/>
      </c>
      <c r="I91" s="40" t="str">
        <f>IFERROR(IF(F91="","",VLOOKUP(F91,技能者マスタ!$B$11:$N$60,6,FALSE())),"")</f>
        <v/>
      </c>
      <c r="J91" s="41" t="str">
        <f>IFERROR(IF(F91="","",VLOOKUP(F91,技能者マスタ!$B$11:$N$60,8,FALSE())),"")</f>
        <v/>
      </c>
      <c r="K91" s="33"/>
      <c r="L91" s="34"/>
      <c r="M91" s="33"/>
      <c r="N91" s="34"/>
    </row>
    <row r="92" spans="2:14" ht="19.5" customHeight="1">
      <c r="B92" s="37">
        <v>85</v>
      </c>
      <c r="C92" s="36"/>
      <c r="D92" s="30"/>
      <c r="E92" s="38" t="str">
        <f>IFERROR(IF(D92="","",VLOOKUP(D92,現場マスタ!$B$8:$K$37,2,FALSE())),"")</f>
        <v/>
      </c>
      <c r="F92" s="30"/>
      <c r="G92" s="39" t="str">
        <f>IFERROR(IF(F92="","",VLOOKUP(F92,技能者マスタ!$B$11:$N$60,2,FALSE())),"")</f>
        <v/>
      </c>
      <c r="H92" s="38" t="str">
        <f>IFERROR(IF(F92="","",VLOOKUP(F92,技能者マスタ!$B$11:$N$60,5,FALSE())),"")</f>
        <v/>
      </c>
      <c r="I92" s="40" t="str">
        <f>IFERROR(IF(F92="","",VLOOKUP(F92,技能者マスタ!$B$11:$N$60,6,FALSE())),"")</f>
        <v/>
      </c>
      <c r="J92" s="41" t="str">
        <f>IFERROR(IF(F92="","",VLOOKUP(F92,技能者マスタ!$B$11:$N$60,8,FALSE())),"")</f>
        <v/>
      </c>
      <c r="K92" s="33"/>
      <c r="L92" s="34"/>
      <c r="M92" s="33"/>
      <c r="N92" s="34"/>
    </row>
    <row r="93" spans="2:14" ht="19.5" customHeight="1">
      <c r="B93" s="37">
        <v>86</v>
      </c>
      <c r="C93" s="36"/>
      <c r="D93" s="30"/>
      <c r="E93" s="38" t="str">
        <f>IFERROR(IF(D93="","",VLOOKUP(D93,現場マスタ!$B$8:$K$37,2,FALSE())),"")</f>
        <v/>
      </c>
      <c r="F93" s="30"/>
      <c r="G93" s="39" t="str">
        <f>IFERROR(IF(F93="","",VLOOKUP(F93,技能者マスタ!$B$11:$N$60,2,FALSE())),"")</f>
        <v/>
      </c>
      <c r="H93" s="38" t="str">
        <f>IFERROR(IF(F93="","",VLOOKUP(F93,技能者マスタ!$B$11:$N$60,5,FALSE())),"")</f>
        <v/>
      </c>
      <c r="I93" s="40" t="str">
        <f>IFERROR(IF(F93="","",VLOOKUP(F93,技能者マスタ!$B$11:$N$60,6,FALSE())),"")</f>
        <v/>
      </c>
      <c r="J93" s="41" t="str">
        <f>IFERROR(IF(F93="","",VLOOKUP(F93,技能者マスタ!$B$11:$N$60,8,FALSE())),"")</f>
        <v/>
      </c>
      <c r="K93" s="33"/>
      <c r="L93" s="34"/>
      <c r="M93" s="33"/>
      <c r="N93" s="34"/>
    </row>
    <row r="94" spans="2:14" ht="19.5" customHeight="1">
      <c r="B94" s="37">
        <v>87</v>
      </c>
      <c r="C94" s="36"/>
      <c r="D94" s="30"/>
      <c r="E94" s="38" t="str">
        <f>IFERROR(IF(D94="","",VLOOKUP(D94,現場マスタ!$B$8:$K$37,2,FALSE())),"")</f>
        <v/>
      </c>
      <c r="F94" s="30"/>
      <c r="G94" s="39" t="str">
        <f>IFERROR(IF(F94="","",VLOOKUP(F94,技能者マスタ!$B$11:$N$60,2,FALSE())),"")</f>
        <v/>
      </c>
      <c r="H94" s="38" t="str">
        <f>IFERROR(IF(F94="","",VLOOKUP(F94,技能者マスタ!$B$11:$N$60,5,FALSE())),"")</f>
        <v/>
      </c>
      <c r="I94" s="40" t="str">
        <f>IFERROR(IF(F94="","",VLOOKUP(F94,技能者マスタ!$B$11:$N$60,6,FALSE())),"")</f>
        <v/>
      </c>
      <c r="J94" s="41" t="str">
        <f>IFERROR(IF(F94="","",VLOOKUP(F94,技能者マスタ!$B$11:$N$60,8,FALSE())),"")</f>
        <v/>
      </c>
      <c r="K94" s="33"/>
      <c r="L94" s="34"/>
      <c r="M94" s="33"/>
      <c r="N94" s="34"/>
    </row>
    <row r="95" spans="2:14" ht="19.5" customHeight="1">
      <c r="B95" s="37">
        <v>88</v>
      </c>
      <c r="C95" s="36"/>
      <c r="D95" s="30"/>
      <c r="E95" s="38" t="str">
        <f>IFERROR(IF(D95="","",VLOOKUP(D95,現場マスタ!$B$8:$K$37,2,FALSE())),"")</f>
        <v/>
      </c>
      <c r="F95" s="30"/>
      <c r="G95" s="39" t="str">
        <f>IFERROR(IF(F95="","",VLOOKUP(F95,技能者マスタ!$B$11:$N$60,2,FALSE())),"")</f>
        <v/>
      </c>
      <c r="H95" s="38" t="str">
        <f>IFERROR(IF(F95="","",VLOOKUP(F95,技能者マスタ!$B$11:$N$60,5,FALSE())),"")</f>
        <v/>
      </c>
      <c r="I95" s="40" t="str">
        <f>IFERROR(IF(F95="","",VLOOKUP(F95,技能者マスタ!$B$11:$N$60,6,FALSE())),"")</f>
        <v/>
      </c>
      <c r="J95" s="41" t="str">
        <f>IFERROR(IF(F95="","",VLOOKUP(F95,技能者マスタ!$B$11:$N$60,8,FALSE())),"")</f>
        <v/>
      </c>
      <c r="K95" s="33"/>
      <c r="L95" s="34"/>
      <c r="M95" s="33"/>
      <c r="N95" s="34"/>
    </row>
    <row r="96" spans="2:14" ht="19.5" customHeight="1">
      <c r="B96" s="37">
        <v>89</v>
      </c>
      <c r="C96" s="36"/>
      <c r="D96" s="30"/>
      <c r="E96" s="38" t="str">
        <f>IFERROR(IF(D96="","",VLOOKUP(D96,現場マスタ!$B$8:$K$37,2,FALSE())),"")</f>
        <v/>
      </c>
      <c r="F96" s="30"/>
      <c r="G96" s="39" t="str">
        <f>IFERROR(IF(F96="","",VLOOKUP(F96,技能者マスタ!$B$11:$N$60,2,FALSE())),"")</f>
        <v/>
      </c>
      <c r="H96" s="38" t="str">
        <f>IFERROR(IF(F96="","",VLOOKUP(F96,技能者マスタ!$B$11:$N$60,5,FALSE())),"")</f>
        <v/>
      </c>
      <c r="I96" s="40" t="str">
        <f>IFERROR(IF(F96="","",VLOOKUP(F96,技能者マスタ!$B$11:$N$60,6,FALSE())),"")</f>
        <v/>
      </c>
      <c r="J96" s="41" t="str">
        <f>IFERROR(IF(F96="","",VLOOKUP(F96,技能者マスタ!$B$11:$N$60,8,FALSE())),"")</f>
        <v/>
      </c>
      <c r="K96" s="33"/>
      <c r="L96" s="34"/>
      <c r="M96" s="33"/>
      <c r="N96" s="34"/>
    </row>
    <row r="97" spans="2:14" ht="19.5" customHeight="1">
      <c r="B97" s="37">
        <v>90</v>
      </c>
      <c r="C97" s="36"/>
      <c r="D97" s="30"/>
      <c r="E97" s="38" t="str">
        <f>IFERROR(IF(D97="","",VLOOKUP(D97,現場マスタ!$B$8:$K$37,2,FALSE())),"")</f>
        <v/>
      </c>
      <c r="F97" s="30"/>
      <c r="G97" s="39" t="str">
        <f>IFERROR(IF(F97="","",VLOOKUP(F97,技能者マスタ!$B$11:$N$60,2,FALSE())),"")</f>
        <v/>
      </c>
      <c r="H97" s="38" t="str">
        <f>IFERROR(IF(F97="","",VLOOKUP(F97,技能者マスタ!$B$11:$N$60,5,FALSE())),"")</f>
        <v/>
      </c>
      <c r="I97" s="40" t="str">
        <f>IFERROR(IF(F97="","",VLOOKUP(F97,技能者マスタ!$B$11:$N$60,6,FALSE())),"")</f>
        <v/>
      </c>
      <c r="J97" s="41" t="str">
        <f>IFERROR(IF(F97="","",VLOOKUP(F97,技能者マスタ!$B$11:$N$60,8,FALSE())),"")</f>
        <v/>
      </c>
      <c r="K97" s="33"/>
      <c r="L97" s="34"/>
      <c r="M97" s="33"/>
      <c r="N97" s="34"/>
    </row>
    <row r="98" spans="2:14" ht="19.5" customHeight="1">
      <c r="B98" s="37">
        <v>91</v>
      </c>
      <c r="C98" s="36"/>
      <c r="D98" s="30"/>
      <c r="E98" s="38" t="str">
        <f>IFERROR(IF(D98="","",VLOOKUP(D98,現場マスタ!$B$8:$K$37,2,FALSE())),"")</f>
        <v/>
      </c>
      <c r="F98" s="30"/>
      <c r="G98" s="39" t="str">
        <f>IFERROR(IF(F98="","",VLOOKUP(F98,技能者マスタ!$B$11:$N$60,2,FALSE())),"")</f>
        <v/>
      </c>
      <c r="H98" s="38" t="str">
        <f>IFERROR(IF(F98="","",VLOOKUP(F98,技能者マスタ!$B$11:$N$60,5,FALSE())),"")</f>
        <v/>
      </c>
      <c r="I98" s="40" t="str">
        <f>IFERROR(IF(F98="","",VLOOKUP(F98,技能者マスタ!$B$11:$N$60,6,FALSE())),"")</f>
        <v/>
      </c>
      <c r="J98" s="41" t="str">
        <f>IFERROR(IF(F98="","",VLOOKUP(F98,技能者マスタ!$B$11:$N$60,8,FALSE())),"")</f>
        <v/>
      </c>
      <c r="K98" s="33"/>
      <c r="L98" s="34"/>
      <c r="M98" s="33"/>
      <c r="N98" s="34"/>
    </row>
    <row r="99" spans="2:14" ht="19.5" customHeight="1">
      <c r="B99" s="37">
        <v>92</v>
      </c>
      <c r="C99" s="36"/>
      <c r="D99" s="30"/>
      <c r="E99" s="38" t="str">
        <f>IFERROR(IF(D99="","",VLOOKUP(D99,現場マスタ!$B$8:$K$37,2,FALSE())),"")</f>
        <v/>
      </c>
      <c r="F99" s="30"/>
      <c r="G99" s="39" t="str">
        <f>IFERROR(IF(F99="","",VLOOKUP(F99,技能者マスタ!$B$11:$N$60,2,FALSE())),"")</f>
        <v/>
      </c>
      <c r="H99" s="38" t="str">
        <f>IFERROR(IF(F99="","",VLOOKUP(F99,技能者マスタ!$B$11:$N$60,5,FALSE())),"")</f>
        <v/>
      </c>
      <c r="I99" s="40" t="str">
        <f>IFERROR(IF(F99="","",VLOOKUP(F99,技能者マスタ!$B$11:$N$60,6,FALSE())),"")</f>
        <v/>
      </c>
      <c r="J99" s="41" t="str">
        <f>IFERROR(IF(F99="","",VLOOKUP(F99,技能者マスタ!$B$11:$N$60,8,FALSE())),"")</f>
        <v/>
      </c>
      <c r="K99" s="33"/>
      <c r="L99" s="34"/>
      <c r="M99" s="33"/>
      <c r="N99" s="34"/>
    </row>
    <row r="100" spans="2:14" ht="19.5" customHeight="1">
      <c r="B100" s="37">
        <v>93</v>
      </c>
      <c r="C100" s="36"/>
      <c r="D100" s="30"/>
      <c r="E100" s="38" t="str">
        <f>IFERROR(IF(D100="","",VLOOKUP(D100,現場マスタ!$B$8:$K$37,2,FALSE())),"")</f>
        <v/>
      </c>
      <c r="F100" s="30"/>
      <c r="G100" s="39" t="str">
        <f>IFERROR(IF(F100="","",VLOOKUP(F100,技能者マスタ!$B$11:$N$60,2,FALSE())),"")</f>
        <v/>
      </c>
      <c r="H100" s="38" t="str">
        <f>IFERROR(IF(F100="","",VLOOKUP(F100,技能者マスタ!$B$11:$N$60,5,FALSE())),"")</f>
        <v/>
      </c>
      <c r="I100" s="40" t="str">
        <f>IFERROR(IF(F100="","",VLOOKUP(F100,技能者マスタ!$B$11:$N$60,6,FALSE())),"")</f>
        <v/>
      </c>
      <c r="J100" s="41" t="str">
        <f>IFERROR(IF(F100="","",VLOOKUP(F100,技能者マスタ!$B$11:$N$60,8,FALSE())),"")</f>
        <v/>
      </c>
      <c r="K100" s="33"/>
      <c r="L100" s="34"/>
      <c r="M100" s="33"/>
      <c r="N100" s="34"/>
    </row>
    <row r="101" spans="2:14" ht="19.5" customHeight="1">
      <c r="B101" s="37">
        <v>94</v>
      </c>
      <c r="C101" s="36"/>
      <c r="D101" s="30"/>
      <c r="E101" s="38" t="str">
        <f>IFERROR(IF(D101="","",VLOOKUP(D101,現場マスタ!$B$8:$K$37,2,FALSE())),"")</f>
        <v/>
      </c>
      <c r="F101" s="30"/>
      <c r="G101" s="39" t="str">
        <f>IFERROR(IF(F101="","",VLOOKUP(F101,技能者マスタ!$B$11:$N$60,2,FALSE())),"")</f>
        <v/>
      </c>
      <c r="H101" s="38" t="str">
        <f>IFERROR(IF(F101="","",VLOOKUP(F101,技能者マスタ!$B$11:$N$60,5,FALSE())),"")</f>
        <v/>
      </c>
      <c r="I101" s="40" t="str">
        <f>IFERROR(IF(F101="","",VLOOKUP(F101,技能者マスタ!$B$11:$N$60,6,FALSE())),"")</f>
        <v/>
      </c>
      <c r="J101" s="41" t="str">
        <f>IFERROR(IF(F101="","",VLOOKUP(F101,技能者マスタ!$B$11:$N$60,8,FALSE())),"")</f>
        <v/>
      </c>
      <c r="K101" s="33"/>
      <c r="L101" s="34"/>
      <c r="M101" s="33"/>
      <c r="N101" s="34"/>
    </row>
    <row r="102" spans="2:14" ht="19.5" customHeight="1">
      <c r="B102" s="37">
        <v>95</v>
      </c>
      <c r="C102" s="36"/>
      <c r="D102" s="30"/>
      <c r="E102" s="38" t="str">
        <f>IFERROR(IF(D102="","",VLOOKUP(D102,現場マスタ!$B$8:$K$37,2,FALSE())),"")</f>
        <v/>
      </c>
      <c r="F102" s="30"/>
      <c r="G102" s="39" t="str">
        <f>IFERROR(IF(F102="","",VLOOKUP(F102,技能者マスタ!$B$11:$N$60,2,FALSE())),"")</f>
        <v/>
      </c>
      <c r="H102" s="38" t="str">
        <f>IFERROR(IF(F102="","",VLOOKUP(F102,技能者マスタ!$B$11:$N$60,5,FALSE())),"")</f>
        <v/>
      </c>
      <c r="I102" s="40" t="str">
        <f>IFERROR(IF(F102="","",VLOOKUP(F102,技能者マスタ!$B$11:$N$60,6,FALSE())),"")</f>
        <v/>
      </c>
      <c r="J102" s="41" t="str">
        <f>IFERROR(IF(F102="","",VLOOKUP(F102,技能者マスタ!$B$11:$N$60,8,FALSE())),"")</f>
        <v/>
      </c>
      <c r="K102" s="33"/>
      <c r="L102" s="34"/>
      <c r="M102" s="33"/>
      <c r="N102" s="34"/>
    </row>
    <row r="103" spans="2:14" ht="19.5" customHeight="1">
      <c r="B103" s="37">
        <v>96</v>
      </c>
      <c r="C103" s="36"/>
      <c r="D103" s="30"/>
      <c r="E103" s="38" t="str">
        <f>IFERROR(IF(D103="","",VLOOKUP(D103,現場マスタ!$B$8:$K$37,2,FALSE())),"")</f>
        <v/>
      </c>
      <c r="F103" s="30"/>
      <c r="G103" s="39" t="str">
        <f>IFERROR(IF(F103="","",VLOOKUP(F103,技能者マスタ!$B$11:$N$60,2,FALSE())),"")</f>
        <v/>
      </c>
      <c r="H103" s="38" t="str">
        <f>IFERROR(IF(F103="","",VLOOKUP(F103,技能者マスタ!$B$11:$N$60,5,FALSE())),"")</f>
        <v/>
      </c>
      <c r="I103" s="40" t="str">
        <f>IFERROR(IF(F103="","",VLOOKUP(F103,技能者マスタ!$B$11:$N$60,6,FALSE())),"")</f>
        <v/>
      </c>
      <c r="J103" s="41" t="str">
        <f>IFERROR(IF(F103="","",VLOOKUP(F103,技能者マスタ!$B$11:$N$60,8,FALSE())),"")</f>
        <v/>
      </c>
      <c r="K103" s="33"/>
      <c r="L103" s="34"/>
      <c r="M103" s="33"/>
      <c r="N103" s="34"/>
    </row>
    <row r="104" spans="2:14" ht="19.5" customHeight="1">
      <c r="B104" s="37">
        <v>97</v>
      </c>
      <c r="C104" s="36"/>
      <c r="D104" s="30"/>
      <c r="E104" s="38" t="str">
        <f>IFERROR(IF(D104="","",VLOOKUP(D104,現場マスタ!$B$8:$K$37,2,FALSE())),"")</f>
        <v/>
      </c>
      <c r="F104" s="30"/>
      <c r="G104" s="39" t="str">
        <f>IFERROR(IF(F104="","",VLOOKUP(F104,技能者マスタ!$B$11:$N$60,2,FALSE())),"")</f>
        <v/>
      </c>
      <c r="H104" s="38" t="str">
        <f>IFERROR(IF(F104="","",VLOOKUP(F104,技能者マスタ!$B$11:$N$60,5,FALSE())),"")</f>
        <v/>
      </c>
      <c r="I104" s="40" t="str">
        <f>IFERROR(IF(F104="","",VLOOKUP(F104,技能者マスタ!$B$11:$N$60,6,FALSE())),"")</f>
        <v/>
      </c>
      <c r="J104" s="41" t="str">
        <f>IFERROR(IF(F104="","",VLOOKUP(F104,技能者マスタ!$B$11:$N$60,8,FALSE())),"")</f>
        <v/>
      </c>
      <c r="K104" s="33"/>
      <c r="L104" s="34"/>
      <c r="M104" s="33"/>
      <c r="N104" s="34"/>
    </row>
    <row r="105" spans="2:14" ht="19.5" customHeight="1">
      <c r="B105" s="37">
        <v>98</v>
      </c>
      <c r="C105" s="36"/>
      <c r="D105" s="30"/>
      <c r="E105" s="38" t="str">
        <f>IFERROR(IF(D105="","",VLOOKUP(D105,現場マスタ!$B$8:$K$37,2,FALSE())),"")</f>
        <v/>
      </c>
      <c r="F105" s="30"/>
      <c r="G105" s="39" t="str">
        <f>IFERROR(IF(F105="","",VLOOKUP(F105,技能者マスタ!$B$11:$N$60,2,FALSE())),"")</f>
        <v/>
      </c>
      <c r="H105" s="38" t="str">
        <f>IFERROR(IF(F105="","",VLOOKUP(F105,技能者マスタ!$B$11:$N$60,5,FALSE())),"")</f>
        <v/>
      </c>
      <c r="I105" s="40" t="str">
        <f>IFERROR(IF(F105="","",VLOOKUP(F105,技能者マスタ!$B$11:$N$60,6,FALSE())),"")</f>
        <v/>
      </c>
      <c r="J105" s="41" t="str">
        <f>IFERROR(IF(F105="","",VLOOKUP(F105,技能者マスタ!$B$11:$N$60,8,FALSE())),"")</f>
        <v/>
      </c>
      <c r="K105" s="33"/>
      <c r="L105" s="34"/>
      <c r="M105" s="33"/>
      <c r="N105" s="34"/>
    </row>
    <row r="106" spans="2:14" ht="19.5" customHeight="1">
      <c r="B106" s="37">
        <v>99</v>
      </c>
      <c r="C106" s="36"/>
      <c r="D106" s="30"/>
      <c r="E106" s="38" t="str">
        <f>IFERROR(IF(D106="","",VLOOKUP(D106,現場マスタ!$B$8:$K$37,2,FALSE())),"")</f>
        <v/>
      </c>
      <c r="F106" s="30"/>
      <c r="G106" s="39" t="str">
        <f>IFERROR(IF(F106="","",VLOOKUP(F106,技能者マスタ!$B$11:$N$60,2,FALSE())),"")</f>
        <v/>
      </c>
      <c r="H106" s="38" t="str">
        <f>IFERROR(IF(F106="","",VLOOKUP(F106,技能者マスタ!$B$11:$N$60,5,FALSE())),"")</f>
        <v/>
      </c>
      <c r="I106" s="40" t="str">
        <f>IFERROR(IF(F106="","",VLOOKUP(F106,技能者マスタ!$B$11:$N$60,6,FALSE())),"")</f>
        <v/>
      </c>
      <c r="J106" s="41" t="str">
        <f>IFERROR(IF(F106="","",VLOOKUP(F106,技能者マスタ!$B$11:$N$60,8,FALSE())),"")</f>
        <v/>
      </c>
      <c r="K106" s="33"/>
      <c r="L106" s="34"/>
      <c r="M106" s="33"/>
      <c r="N106" s="34"/>
    </row>
    <row r="107" spans="2:14" ht="19.5" customHeight="1">
      <c r="B107" s="37">
        <v>100</v>
      </c>
      <c r="C107" s="36"/>
      <c r="D107" s="30"/>
      <c r="E107" s="38" t="str">
        <f>IFERROR(IF(D107="","",VLOOKUP(D107,現場マスタ!$B$8:$K$37,2,FALSE())),"")</f>
        <v/>
      </c>
      <c r="F107" s="30"/>
      <c r="G107" s="39" t="str">
        <f>IFERROR(IF(F107="","",VLOOKUP(F107,技能者マスタ!$B$11:$N$60,2,FALSE())),"")</f>
        <v/>
      </c>
      <c r="H107" s="38" t="str">
        <f>IFERROR(IF(F107="","",VLOOKUP(F107,技能者マスタ!$B$11:$N$60,5,FALSE())),"")</f>
        <v/>
      </c>
      <c r="I107" s="40" t="str">
        <f>IFERROR(IF(F107="","",VLOOKUP(F107,技能者マスタ!$B$11:$N$60,6,FALSE())),"")</f>
        <v/>
      </c>
      <c r="J107" s="41" t="str">
        <f>IFERROR(IF(F107="","",VLOOKUP(F107,技能者マスタ!$B$11:$N$60,8,FALSE())),"")</f>
        <v/>
      </c>
      <c r="K107" s="33"/>
      <c r="L107" s="34"/>
      <c r="M107" s="33"/>
      <c r="N107" s="34"/>
    </row>
    <row r="108" spans="2:14" ht="19.5" customHeight="1">
      <c r="B108" s="37">
        <v>101</v>
      </c>
      <c r="C108" s="36"/>
      <c r="D108" s="30"/>
      <c r="E108" s="38" t="str">
        <f>IFERROR(IF(D108="","",VLOOKUP(D108,現場マスタ!$B$8:$K$37,2,FALSE())),"")</f>
        <v/>
      </c>
      <c r="F108" s="30"/>
      <c r="G108" s="39" t="str">
        <f>IFERROR(IF(F108="","",VLOOKUP(F108,技能者マスタ!$B$11:$N$60,2,FALSE())),"")</f>
        <v/>
      </c>
      <c r="H108" s="38" t="str">
        <f>IFERROR(IF(F108="","",VLOOKUP(F108,技能者マスタ!$B$11:$N$60,5,FALSE())),"")</f>
        <v/>
      </c>
      <c r="I108" s="40" t="str">
        <f>IFERROR(IF(F108="","",VLOOKUP(F108,技能者マスタ!$B$11:$N$60,6,FALSE())),"")</f>
        <v/>
      </c>
      <c r="J108" s="41" t="str">
        <f>IFERROR(IF(F108="","",VLOOKUP(F108,技能者マスタ!$B$11:$N$60,8,FALSE())),"")</f>
        <v/>
      </c>
      <c r="K108" s="33"/>
      <c r="L108" s="34"/>
      <c r="M108" s="33"/>
      <c r="N108" s="34"/>
    </row>
    <row r="109" spans="2:14" ht="19.5" customHeight="1">
      <c r="B109" s="37">
        <v>102</v>
      </c>
      <c r="C109" s="36"/>
      <c r="D109" s="30"/>
      <c r="E109" s="38" t="str">
        <f>IFERROR(IF(D109="","",VLOOKUP(D109,現場マスタ!$B$8:$K$37,2,FALSE())),"")</f>
        <v/>
      </c>
      <c r="F109" s="30"/>
      <c r="G109" s="39" t="str">
        <f>IFERROR(IF(F109="","",VLOOKUP(F109,技能者マスタ!$B$11:$N$60,2,FALSE())),"")</f>
        <v/>
      </c>
      <c r="H109" s="38" t="str">
        <f>IFERROR(IF(F109="","",VLOOKUP(F109,技能者マスタ!$B$11:$N$60,5,FALSE())),"")</f>
        <v/>
      </c>
      <c r="I109" s="40" t="str">
        <f>IFERROR(IF(F109="","",VLOOKUP(F109,技能者マスタ!$B$11:$N$60,6,FALSE())),"")</f>
        <v/>
      </c>
      <c r="J109" s="41" t="str">
        <f>IFERROR(IF(F109="","",VLOOKUP(F109,技能者マスタ!$B$11:$N$60,8,FALSE())),"")</f>
        <v/>
      </c>
      <c r="K109" s="33"/>
      <c r="L109" s="34"/>
      <c r="M109" s="33"/>
      <c r="N109" s="34"/>
    </row>
    <row r="110" spans="2:14" ht="19.5" customHeight="1">
      <c r="B110" s="37">
        <v>103</v>
      </c>
      <c r="C110" s="36"/>
      <c r="D110" s="30"/>
      <c r="E110" s="38" t="str">
        <f>IFERROR(IF(D110="","",VLOOKUP(D110,現場マスタ!$B$8:$K$37,2,FALSE())),"")</f>
        <v/>
      </c>
      <c r="F110" s="30"/>
      <c r="G110" s="39" t="str">
        <f>IFERROR(IF(F110="","",VLOOKUP(F110,技能者マスタ!$B$11:$N$60,2,FALSE())),"")</f>
        <v/>
      </c>
      <c r="H110" s="38" t="str">
        <f>IFERROR(IF(F110="","",VLOOKUP(F110,技能者マスタ!$B$11:$N$60,5,FALSE())),"")</f>
        <v/>
      </c>
      <c r="I110" s="40" t="str">
        <f>IFERROR(IF(F110="","",VLOOKUP(F110,技能者マスタ!$B$11:$N$60,6,FALSE())),"")</f>
        <v/>
      </c>
      <c r="J110" s="41" t="str">
        <f>IFERROR(IF(F110="","",VLOOKUP(F110,技能者マスタ!$B$11:$N$60,8,FALSE())),"")</f>
        <v/>
      </c>
      <c r="K110" s="33"/>
      <c r="L110" s="34"/>
      <c r="M110" s="33"/>
      <c r="N110" s="34"/>
    </row>
    <row r="111" spans="2:14" ht="19.5" customHeight="1">
      <c r="B111" s="37">
        <v>104</v>
      </c>
      <c r="C111" s="36"/>
      <c r="D111" s="30"/>
      <c r="E111" s="38" t="str">
        <f>IFERROR(IF(D111="","",VLOOKUP(D111,現場マスタ!$B$8:$K$37,2,FALSE())),"")</f>
        <v/>
      </c>
      <c r="F111" s="30"/>
      <c r="G111" s="39" t="str">
        <f>IFERROR(IF(F111="","",VLOOKUP(F111,技能者マスタ!$B$11:$N$60,2,FALSE())),"")</f>
        <v/>
      </c>
      <c r="H111" s="38" t="str">
        <f>IFERROR(IF(F111="","",VLOOKUP(F111,技能者マスタ!$B$11:$N$60,5,FALSE())),"")</f>
        <v/>
      </c>
      <c r="I111" s="40" t="str">
        <f>IFERROR(IF(F111="","",VLOOKUP(F111,技能者マスタ!$B$11:$N$60,6,FALSE())),"")</f>
        <v/>
      </c>
      <c r="J111" s="41" t="str">
        <f>IFERROR(IF(F111="","",VLOOKUP(F111,技能者マスタ!$B$11:$N$60,8,FALSE())),"")</f>
        <v/>
      </c>
      <c r="K111" s="33"/>
      <c r="L111" s="34"/>
      <c r="M111" s="33"/>
      <c r="N111" s="34"/>
    </row>
    <row r="112" spans="2:14" ht="19.5" customHeight="1">
      <c r="B112" s="37">
        <v>105</v>
      </c>
      <c r="C112" s="36"/>
      <c r="D112" s="30"/>
      <c r="E112" s="38" t="str">
        <f>IFERROR(IF(D112="","",VLOOKUP(D112,現場マスタ!$B$8:$K$37,2,FALSE())),"")</f>
        <v/>
      </c>
      <c r="F112" s="30"/>
      <c r="G112" s="39" t="str">
        <f>IFERROR(IF(F112="","",VLOOKUP(F112,技能者マスタ!$B$11:$N$60,2,FALSE())),"")</f>
        <v/>
      </c>
      <c r="H112" s="38" t="str">
        <f>IFERROR(IF(F112="","",VLOOKUP(F112,技能者マスタ!$B$11:$N$60,5,FALSE())),"")</f>
        <v/>
      </c>
      <c r="I112" s="40" t="str">
        <f>IFERROR(IF(F112="","",VLOOKUP(F112,技能者マスタ!$B$11:$N$60,6,FALSE())),"")</f>
        <v/>
      </c>
      <c r="J112" s="41" t="str">
        <f>IFERROR(IF(F112="","",VLOOKUP(F112,技能者マスタ!$B$11:$N$60,8,FALSE())),"")</f>
        <v/>
      </c>
      <c r="K112" s="33"/>
      <c r="L112" s="34"/>
      <c r="M112" s="33"/>
      <c r="N112" s="34"/>
    </row>
    <row r="113" spans="2:14" ht="19.5" customHeight="1">
      <c r="B113" s="37">
        <v>106</v>
      </c>
      <c r="C113" s="36"/>
      <c r="D113" s="30"/>
      <c r="E113" s="38" t="str">
        <f>IFERROR(IF(D113="","",VLOOKUP(D113,現場マスタ!$B$8:$K$37,2,FALSE())),"")</f>
        <v/>
      </c>
      <c r="F113" s="30"/>
      <c r="G113" s="39" t="str">
        <f>IFERROR(IF(F113="","",VLOOKUP(F113,技能者マスタ!$B$11:$N$60,2,FALSE())),"")</f>
        <v/>
      </c>
      <c r="H113" s="38" t="str">
        <f>IFERROR(IF(F113="","",VLOOKUP(F113,技能者マスタ!$B$11:$N$60,5,FALSE())),"")</f>
        <v/>
      </c>
      <c r="I113" s="40" t="str">
        <f>IFERROR(IF(F113="","",VLOOKUP(F113,技能者マスタ!$B$11:$N$60,6,FALSE())),"")</f>
        <v/>
      </c>
      <c r="J113" s="41" t="str">
        <f>IFERROR(IF(F113="","",VLOOKUP(F113,技能者マスタ!$B$11:$N$60,8,FALSE())),"")</f>
        <v/>
      </c>
      <c r="K113" s="33"/>
      <c r="L113" s="34"/>
      <c r="M113" s="33"/>
      <c r="N113" s="34"/>
    </row>
    <row r="114" spans="2:14" ht="19.5" customHeight="1">
      <c r="B114" s="37">
        <v>107</v>
      </c>
      <c r="C114" s="36"/>
      <c r="D114" s="30"/>
      <c r="E114" s="38" t="str">
        <f>IFERROR(IF(D114="","",VLOOKUP(D114,現場マスタ!$B$8:$K$37,2,FALSE())),"")</f>
        <v/>
      </c>
      <c r="F114" s="30"/>
      <c r="G114" s="39" t="str">
        <f>IFERROR(IF(F114="","",VLOOKUP(F114,技能者マスタ!$B$11:$N$60,2,FALSE())),"")</f>
        <v/>
      </c>
      <c r="H114" s="38" t="str">
        <f>IFERROR(IF(F114="","",VLOOKUP(F114,技能者マスタ!$B$11:$N$60,5,FALSE())),"")</f>
        <v/>
      </c>
      <c r="I114" s="40" t="str">
        <f>IFERROR(IF(F114="","",VLOOKUP(F114,技能者マスタ!$B$11:$N$60,6,FALSE())),"")</f>
        <v/>
      </c>
      <c r="J114" s="41" t="str">
        <f>IFERROR(IF(F114="","",VLOOKUP(F114,技能者マスタ!$B$11:$N$60,8,FALSE())),"")</f>
        <v/>
      </c>
      <c r="K114" s="33"/>
      <c r="L114" s="34"/>
      <c r="M114" s="33"/>
      <c r="N114" s="34"/>
    </row>
    <row r="115" spans="2:14" ht="19.5" customHeight="1">
      <c r="B115" s="37">
        <v>108</v>
      </c>
      <c r="C115" s="36"/>
      <c r="D115" s="30"/>
      <c r="E115" s="38" t="str">
        <f>IFERROR(IF(D115="","",VLOOKUP(D115,現場マスタ!$B$8:$K$37,2,FALSE())),"")</f>
        <v/>
      </c>
      <c r="F115" s="30"/>
      <c r="G115" s="39" t="str">
        <f>IFERROR(IF(F115="","",VLOOKUP(F115,技能者マスタ!$B$11:$N$60,2,FALSE())),"")</f>
        <v/>
      </c>
      <c r="H115" s="38" t="str">
        <f>IFERROR(IF(F115="","",VLOOKUP(F115,技能者マスタ!$B$11:$N$60,5,FALSE())),"")</f>
        <v/>
      </c>
      <c r="I115" s="40" t="str">
        <f>IFERROR(IF(F115="","",VLOOKUP(F115,技能者マスタ!$B$11:$N$60,6,FALSE())),"")</f>
        <v/>
      </c>
      <c r="J115" s="41" t="str">
        <f>IFERROR(IF(F115="","",VLOOKUP(F115,技能者マスタ!$B$11:$N$60,8,FALSE())),"")</f>
        <v/>
      </c>
      <c r="K115" s="33"/>
      <c r="L115" s="34"/>
      <c r="M115" s="33"/>
      <c r="N115" s="34"/>
    </row>
    <row r="116" spans="2:14" ht="19.5" customHeight="1">
      <c r="B116" s="37">
        <v>109</v>
      </c>
      <c r="C116" s="36"/>
      <c r="D116" s="30"/>
      <c r="E116" s="38" t="str">
        <f>IFERROR(IF(D116="","",VLOOKUP(D116,現場マスタ!$B$8:$K$37,2,FALSE())),"")</f>
        <v/>
      </c>
      <c r="F116" s="30"/>
      <c r="G116" s="39" t="str">
        <f>IFERROR(IF(F116="","",VLOOKUP(F116,技能者マスタ!$B$11:$N$60,2,FALSE())),"")</f>
        <v/>
      </c>
      <c r="H116" s="38" t="str">
        <f>IFERROR(IF(F116="","",VLOOKUP(F116,技能者マスタ!$B$11:$N$60,5,FALSE())),"")</f>
        <v/>
      </c>
      <c r="I116" s="40" t="str">
        <f>IFERROR(IF(F116="","",VLOOKUP(F116,技能者マスタ!$B$11:$N$60,6,FALSE())),"")</f>
        <v/>
      </c>
      <c r="J116" s="41" t="str">
        <f>IFERROR(IF(F116="","",VLOOKUP(F116,技能者マスタ!$B$11:$N$60,8,FALSE())),"")</f>
        <v/>
      </c>
      <c r="K116" s="33"/>
      <c r="L116" s="34"/>
      <c r="M116" s="33"/>
      <c r="N116" s="34"/>
    </row>
    <row r="117" spans="2:14" ht="19.5" customHeight="1">
      <c r="B117" s="37">
        <v>110</v>
      </c>
      <c r="C117" s="36"/>
      <c r="D117" s="30"/>
      <c r="E117" s="38" t="str">
        <f>IFERROR(IF(D117="","",VLOOKUP(D117,現場マスタ!$B$8:$K$37,2,FALSE())),"")</f>
        <v/>
      </c>
      <c r="F117" s="30"/>
      <c r="G117" s="39" t="str">
        <f>IFERROR(IF(F117="","",VLOOKUP(F117,技能者マスタ!$B$11:$N$60,2,FALSE())),"")</f>
        <v/>
      </c>
      <c r="H117" s="38" t="str">
        <f>IFERROR(IF(F117="","",VLOOKUP(F117,技能者マスタ!$B$11:$N$60,5,FALSE())),"")</f>
        <v/>
      </c>
      <c r="I117" s="40" t="str">
        <f>IFERROR(IF(F117="","",VLOOKUP(F117,技能者マスタ!$B$11:$N$60,6,FALSE())),"")</f>
        <v/>
      </c>
      <c r="J117" s="41" t="str">
        <f>IFERROR(IF(F117="","",VLOOKUP(F117,技能者マスタ!$B$11:$N$60,8,FALSE())),"")</f>
        <v/>
      </c>
      <c r="K117" s="33"/>
      <c r="L117" s="34"/>
      <c r="M117" s="33"/>
      <c r="N117" s="34"/>
    </row>
    <row r="118" spans="2:14" ht="19.5" customHeight="1">
      <c r="B118" s="37">
        <v>111</v>
      </c>
      <c r="C118" s="36"/>
      <c r="D118" s="30"/>
      <c r="E118" s="38" t="str">
        <f>IFERROR(IF(D118="","",VLOOKUP(D118,現場マスタ!$B$8:$K$37,2,FALSE())),"")</f>
        <v/>
      </c>
      <c r="F118" s="30"/>
      <c r="G118" s="39" t="str">
        <f>IFERROR(IF(F118="","",VLOOKUP(F118,技能者マスタ!$B$11:$N$60,2,FALSE())),"")</f>
        <v/>
      </c>
      <c r="H118" s="38" t="str">
        <f>IFERROR(IF(F118="","",VLOOKUP(F118,技能者マスタ!$B$11:$N$60,5,FALSE())),"")</f>
        <v/>
      </c>
      <c r="I118" s="40" t="str">
        <f>IFERROR(IF(F118="","",VLOOKUP(F118,技能者マスタ!$B$11:$N$60,6,FALSE())),"")</f>
        <v/>
      </c>
      <c r="J118" s="41" t="str">
        <f>IFERROR(IF(F118="","",VLOOKUP(F118,技能者マスタ!$B$11:$N$60,8,FALSE())),"")</f>
        <v/>
      </c>
      <c r="K118" s="33"/>
      <c r="L118" s="34"/>
      <c r="M118" s="33"/>
      <c r="N118" s="34"/>
    </row>
    <row r="119" spans="2:14" ht="19.5" customHeight="1">
      <c r="B119" s="37">
        <v>112</v>
      </c>
      <c r="C119" s="36"/>
      <c r="D119" s="30"/>
      <c r="E119" s="38" t="str">
        <f>IFERROR(IF(D119="","",VLOOKUP(D119,現場マスタ!$B$8:$K$37,2,FALSE())),"")</f>
        <v/>
      </c>
      <c r="F119" s="30"/>
      <c r="G119" s="39" t="str">
        <f>IFERROR(IF(F119="","",VLOOKUP(F119,技能者マスタ!$B$11:$N$60,2,FALSE())),"")</f>
        <v/>
      </c>
      <c r="H119" s="38" t="str">
        <f>IFERROR(IF(F119="","",VLOOKUP(F119,技能者マスタ!$B$11:$N$60,5,FALSE())),"")</f>
        <v/>
      </c>
      <c r="I119" s="40" t="str">
        <f>IFERROR(IF(F119="","",VLOOKUP(F119,技能者マスタ!$B$11:$N$60,6,FALSE())),"")</f>
        <v/>
      </c>
      <c r="J119" s="41" t="str">
        <f>IFERROR(IF(F119="","",VLOOKUP(F119,技能者マスタ!$B$11:$N$60,8,FALSE())),"")</f>
        <v/>
      </c>
      <c r="K119" s="33"/>
      <c r="L119" s="34"/>
      <c r="M119" s="33"/>
      <c r="N119" s="34"/>
    </row>
    <row r="120" spans="2:14" ht="19.5" customHeight="1">
      <c r="B120" s="37">
        <v>113</v>
      </c>
      <c r="C120" s="36"/>
      <c r="D120" s="30"/>
      <c r="E120" s="38" t="str">
        <f>IFERROR(IF(D120="","",VLOOKUP(D120,現場マスタ!$B$8:$K$37,2,FALSE())),"")</f>
        <v/>
      </c>
      <c r="F120" s="30"/>
      <c r="G120" s="39" t="str">
        <f>IFERROR(IF(F120="","",VLOOKUP(F120,技能者マスタ!$B$11:$N$60,2,FALSE())),"")</f>
        <v/>
      </c>
      <c r="H120" s="38" t="str">
        <f>IFERROR(IF(F120="","",VLOOKUP(F120,技能者マスタ!$B$11:$N$60,5,FALSE())),"")</f>
        <v/>
      </c>
      <c r="I120" s="40" t="str">
        <f>IFERROR(IF(F120="","",VLOOKUP(F120,技能者マスタ!$B$11:$N$60,6,FALSE())),"")</f>
        <v/>
      </c>
      <c r="J120" s="41" t="str">
        <f>IFERROR(IF(F120="","",VLOOKUP(F120,技能者マスタ!$B$11:$N$60,8,FALSE())),"")</f>
        <v/>
      </c>
      <c r="K120" s="33"/>
      <c r="L120" s="34"/>
      <c r="M120" s="33"/>
      <c r="N120" s="34"/>
    </row>
    <row r="121" spans="2:14" ht="19.5" customHeight="1">
      <c r="B121" s="37">
        <v>114</v>
      </c>
      <c r="C121" s="36"/>
      <c r="D121" s="30"/>
      <c r="E121" s="38" t="str">
        <f>IFERROR(IF(D121="","",VLOOKUP(D121,現場マスタ!$B$8:$K$37,2,FALSE())),"")</f>
        <v/>
      </c>
      <c r="F121" s="30"/>
      <c r="G121" s="39" t="str">
        <f>IFERROR(IF(F121="","",VLOOKUP(F121,技能者マスタ!$B$11:$N$60,2,FALSE())),"")</f>
        <v/>
      </c>
      <c r="H121" s="38" t="str">
        <f>IFERROR(IF(F121="","",VLOOKUP(F121,技能者マスタ!$B$11:$N$60,5,FALSE())),"")</f>
        <v/>
      </c>
      <c r="I121" s="40" t="str">
        <f>IFERROR(IF(F121="","",VLOOKUP(F121,技能者マスタ!$B$11:$N$60,6,FALSE())),"")</f>
        <v/>
      </c>
      <c r="J121" s="41" t="str">
        <f>IFERROR(IF(F121="","",VLOOKUP(F121,技能者マスタ!$B$11:$N$60,8,FALSE())),"")</f>
        <v/>
      </c>
      <c r="K121" s="33"/>
      <c r="L121" s="34"/>
      <c r="M121" s="33"/>
      <c r="N121" s="34"/>
    </row>
    <row r="122" spans="2:14" ht="19.5" customHeight="1">
      <c r="B122" s="37">
        <v>115</v>
      </c>
      <c r="C122" s="36"/>
      <c r="D122" s="30"/>
      <c r="E122" s="38" t="str">
        <f>IFERROR(IF(D122="","",VLOOKUP(D122,現場マスタ!$B$8:$K$37,2,FALSE())),"")</f>
        <v/>
      </c>
      <c r="F122" s="30"/>
      <c r="G122" s="39" t="str">
        <f>IFERROR(IF(F122="","",VLOOKUP(F122,技能者マスタ!$B$11:$N$60,2,FALSE())),"")</f>
        <v/>
      </c>
      <c r="H122" s="38" t="str">
        <f>IFERROR(IF(F122="","",VLOOKUP(F122,技能者マスタ!$B$11:$N$60,5,FALSE())),"")</f>
        <v/>
      </c>
      <c r="I122" s="40" t="str">
        <f>IFERROR(IF(F122="","",VLOOKUP(F122,技能者マスタ!$B$11:$N$60,6,FALSE())),"")</f>
        <v/>
      </c>
      <c r="J122" s="41" t="str">
        <f>IFERROR(IF(F122="","",VLOOKUP(F122,技能者マスタ!$B$11:$N$60,8,FALSE())),"")</f>
        <v/>
      </c>
      <c r="K122" s="33"/>
      <c r="L122" s="34"/>
      <c r="M122" s="33"/>
      <c r="N122" s="34"/>
    </row>
    <row r="123" spans="2:14" ht="19.5" customHeight="1">
      <c r="B123" s="37">
        <v>116</v>
      </c>
      <c r="C123" s="36"/>
      <c r="D123" s="30"/>
      <c r="E123" s="38" t="str">
        <f>IFERROR(IF(D123="","",VLOOKUP(D123,現場マスタ!$B$8:$K$37,2,FALSE())),"")</f>
        <v/>
      </c>
      <c r="F123" s="30"/>
      <c r="G123" s="39" t="str">
        <f>IFERROR(IF(F123="","",VLOOKUP(F123,技能者マスタ!$B$11:$N$60,2,FALSE())),"")</f>
        <v/>
      </c>
      <c r="H123" s="38" t="str">
        <f>IFERROR(IF(F123="","",VLOOKUP(F123,技能者マスタ!$B$11:$N$60,5,FALSE())),"")</f>
        <v/>
      </c>
      <c r="I123" s="40" t="str">
        <f>IFERROR(IF(F123="","",VLOOKUP(F123,技能者マスタ!$B$11:$N$60,6,FALSE())),"")</f>
        <v/>
      </c>
      <c r="J123" s="41" t="str">
        <f>IFERROR(IF(F123="","",VLOOKUP(F123,技能者マスタ!$B$11:$N$60,8,FALSE())),"")</f>
        <v/>
      </c>
      <c r="K123" s="33"/>
      <c r="L123" s="34"/>
      <c r="M123" s="33"/>
      <c r="N123" s="34"/>
    </row>
    <row r="124" spans="2:14" ht="19.5" customHeight="1">
      <c r="B124" s="37">
        <v>117</v>
      </c>
      <c r="C124" s="36"/>
      <c r="D124" s="30"/>
      <c r="E124" s="38" t="str">
        <f>IFERROR(IF(D124="","",VLOOKUP(D124,現場マスタ!$B$8:$K$37,2,FALSE())),"")</f>
        <v/>
      </c>
      <c r="F124" s="30"/>
      <c r="G124" s="39" t="str">
        <f>IFERROR(IF(F124="","",VLOOKUP(F124,技能者マスタ!$B$11:$N$60,2,FALSE())),"")</f>
        <v/>
      </c>
      <c r="H124" s="38" t="str">
        <f>IFERROR(IF(F124="","",VLOOKUP(F124,技能者マスタ!$B$11:$N$60,5,FALSE())),"")</f>
        <v/>
      </c>
      <c r="I124" s="40" t="str">
        <f>IFERROR(IF(F124="","",VLOOKUP(F124,技能者マスタ!$B$11:$N$60,6,FALSE())),"")</f>
        <v/>
      </c>
      <c r="J124" s="41" t="str">
        <f>IFERROR(IF(F124="","",VLOOKUP(F124,技能者マスタ!$B$11:$N$60,8,FALSE())),"")</f>
        <v/>
      </c>
      <c r="K124" s="33"/>
      <c r="L124" s="34"/>
      <c r="M124" s="33"/>
      <c r="N124" s="34"/>
    </row>
    <row r="125" spans="2:14" ht="19.5" customHeight="1">
      <c r="B125" s="37">
        <v>118</v>
      </c>
      <c r="C125" s="36"/>
      <c r="D125" s="30"/>
      <c r="E125" s="38" t="str">
        <f>IFERROR(IF(D125="","",VLOOKUP(D125,現場マスタ!$B$8:$K$37,2,FALSE())),"")</f>
        <v/>
      </c>
      <c r="F125" s="30"/>
      <c r="G125" s="39" t="str">
        <f>IFERROR(IF(F125="","",VLOOKUP(F125,技能者マスタ!$B$11:$N$60,2,FALSE())),"")</f>
        <v/>
      </c>
      <c r="H125" s="38" t="str">
        <f>IFERROR(IF(F125="","",VLOOKUP(F125,技能者マスタ!$B$11:$N$60,5,FALSE())),"")</f>
        <v/>
      </c>
      <c r="I125" s="40" t="str">
        <f>IFERROR(IF(F125="","",VLOOKUP(F125,技能者マスタ!$B$11:$N$60,6,FALSE())),"")</f>
        <v/>
      </c>
      <c r="J125" s="41" t="str">
        <f>IFERROR(IF(F125="","",VLOOKUP(F125,技能者マスタ!$B$11:$N$60,8,FALSE())),"")</f>
        <v/>
      </c>
      <c r="K125" s="33"/>
      <c r="L125" s="34"/>
      <c r="M125" s="33"/>
      <c r="N125" s="34"/>
    </row>
    <row r="126" spans="2:14" ht="19.5" customHeight="1">
      <c r="B126" s="37">
        <v>119</v>
      </c>
      <c r="C126" s="36"/>
      <c r="D126" s="30"/>
      <c r="E126" s="38" t="str">
        <f>IFERROR(IF(D126="","",VLOOKUP(D126,現場マスタ!$B$8:$K$37,2,FALSE())),"")</f>
        <v/>
      </c>
      <c r="F126" s="30"/>
      <c r="G126" s="39" t="str">
        <f>IFERROR(IF(F126="","",VLOOKUP(F126,技能者マスタ!$B$11:$N$60,2,FALSE())),"")</f>
        <v/>
      </c>
      <c r="H126" s="38" t="str">
        <f>IFERROR(IF(F126="","",VLOOKUP(F126,技能者マスタ!$B$11:$N$60,5,FALSE())),"")</f>
        <v/>
      </c>
      <c r="I126" s="40" t="str">
        <f>IFERROR(IF(F126="","",VLOOKUP(F126,技能者マスタ!$B$11:$N$60,6,FALSE())),"")</f>
        <v/>
      </c>
      <c r="J126" s="41" t="str">
        <f>IFERROR(IF(F126="","",VLOOKUP(F126,技能者マスタ!$B$11:$N$60,8,FALSE())),"")</f>
        <v/>
      </c>
      <c r="K126" s="33"/>
      <c r="L126" s="34"/>
      <c r="M126" s="33"/>
      <c r="N126" s="34"/>
    </row>
    <row r="127" spans="2:14" ht="19.5" customHeight="1">
      <c r="B127" s="37">
        <v>120</v>
      </c>
      <c r="C127" s="36"/>
      <c r="D127" s="30"/>
      <c r="E127" s="38" t="str">
        <f>IFERROR(IF(D127="","",VLOOKUP(D127,現場マスタ!$B$8:$K$37,2,FALSE())),"")</f>
        <v/>
      </c>
      <c r="F127" s="30"/>
      <c r="G127" s="39" t="str">
        <f>IFERROR(IF(F127="","",VLOOKUP(F127,技能者マスタ!$B$11:$N$60,2,FALSE())),"")</f>
        <v/>
      </c>
      <c r="H127" s="38" t="str">
        <f>IFERROR(IF(F127="","",VLOOKUP(F127,技能者マスタ!$B$11:$N$60,5,FALSE())),"")</f>
        <v/>
      </c>
      <c r="I127" s="40" t="str">
        <f>IFERROR(IF(F127="","",VLOOKUP(F127,技能者マスタ!$B$11:$N$60,6,FALSE())),"")</f>
        <v/>
      </c>
      <c r="J127" s="41" t="str">
        <f>IFERROR(IF(F127="","",VLOOKUP(F127,技能者マスタ!$B$11:$N$60,8,FALSE())),"")</f>
        <v/>
      </c>
      <c r="K127" s="33"/>
      <c r="L127" s="34"/>
      <c r="M127" s="33"/>
      <c r="N127" s="34"/>
    </row>
    <row r="128" spans="2:14" ht="19.5" customHeight="1">
      <c r="B128" s="37">
        <v>121</v>
      </c>
      <c r="C128" s="36"/>
      <c r="D128" s="30"/>
      <c r="E128" s="38" t="str">
        <f>IFERROR(IF(D128="","",VLOOKUP(D128,現場マスタ!$B$8:$K$37,2,FALSE())),"")</f>
        <v/>
      </c>
      <c r="F128" s="30"/>
      <c r="G128" s="39" t="str">
        <f>IFERROR(IF(F128="","",VLOOKUP(F128,技能者マスタ!$B$11:$N$60,2,FALSE())),"")</f>
        <v/>
      </c>
      <c r="H128" s="38" t="str">
        <f>IFERROR(IF(F128="","",VLOOKUP(F128,技能者マスタ!$B$11:$N$60,5,FALSE())),"")</f>
        <v/>
      </c>
      <c r="I128" s="40" t="str">
        <f>IFERROR(IF(F128="","",VLOOKUP(F128,技能者マスタ!$B$11:$N$60,6,FALSE())),"")</f>
        <v/>
      </c>
      <c r="J128" s="41" t="str">
        <f>IFERROR(IF(F128="","",VLOOKUP(F128,技能者マスタ!$B$11:$N$60,8,FALSE())),"")</f>
        <v/>
      </c>
      <c r="K128" s="33"/>
      <c r="L128" s="34"/>
      <c r="M128" s="33"/>
      <c r="N128" s="34"/>
    </row>
    <row r="129" spans="2:14" ht="19.5" customHeight="1">
      <c r="B129" s="37">
        <v>122</v>
      </c>
      <c r="C129" s="36"/>
      <c r="D129" s="30"/>
      <c r="E129" s="38" t="str">
        <f>IFERROR(IF(D129="","",VLOOKUP(D129,現場マスタ!$B$8:$K$37,2,FALSE())),"")</f>
        <v/>
      </c>
      <c r="F129" s="30"/>
      <c r="G129" s="39" t="str">
        <f>IFERROR(IF(F129="","",VLOOKUP(F129,技能者マスタ!$B$11:$N$60,2,FALSE())),"")</f>
        <v/>
      </c>
      <c r="H129" s="38" t="str">
        <f>IFERROR(IF(F129="","",VLOOKUP(F129,技能者マスタ!$B$11:$N$60,5,FALSE())),"")</f>
        <v/>
      </c>
      <c r="I129" s="40" t="str">
        <f>IFERROR(IF(F129="","",VLOOKUP(F129,技能者マスタ!$B$11:$N$60,6,FALSE())),"")</f>
        <v/>
      </c>
      <c r="J129" s="41" t="str">
        <f>IFERROR(IF(F129="","",VLOOKUP(F129,技能者マスタ!$B$11:$N$60,8,FALSE())),"")</f>
        <v/>
      </c>
      <c r="K129" s="33"/>
      <c r="L129" s="34"/>
      <c r="M129" s="33"/>
      <c r="N129" s="34"/>
    </row>
    <row r="130" spans="2:14" ht="19.5" customHeight="1">
      <c r="B130" s="37">
        <v>123</v>
      </c>
      <c r="C130" s="36"/>
      <c r="D130" s="30"/>
      <c r="E130" s="38" t="str">
        <f>IFERROR(IF(D130="","",VLOOKUP(D130,現場マスタ!$B$8:$K$37,2,FALSE())),"")</f>
        <v/>
      </c>
      <c r="F130" s="30"/>
      <c r="G130" s="39" t="str">
        <f>IFERROR(IF(F130="","",VLOOKUP(F130,技能者マスタ!$B$11:$N$60,2,FALSE())),"")</f>
        <v/>
      </c>
      <c r="H130" s="38" t="str">
        <f>IFERROR(IF(F130="","",VLOOKUP(F130,技能者マスタ!$B$11:$N$60,5,FALSE())),"")</f>
        <v/>
      </c>
      <c r="I130" s="40" t="str">
        <f>IFERROR(IF(F130="","",VLOOKUP(F130,技能者マスタ!$B$11:$N$60,6,FALSE())),"")</f>
        <v/>
      </c>
      <c r="J130" s="41" t="str">
        <f>IFERROR(IF(F130="","",VLOOKUP(F130,技能者マスタ!$B$11:$N$60,8,FALSE())),"")</f>
        <v/>
      </c>
      <c r="K130" s="33"/>
      <c r="L130" s="34"/>
      <c r="M130" s="33"/>
      <c r="N130" s="34"/>
    </row>
    <row r="131" spans="2:14" ht="19.5" customHeight="1">
      <c r="B131" s="37">
        <v>124</v>
      </c>
      <c r="C131" s="36"/>
      <c r="D131" s="30"/>
      <c r="E131" s="38" t="str">
        <f>IFERROR(IF(D131="","",VLOOKUP(D131,現場マスタ!$B$8:$K$37,2,FALSE())),"")</f>
        <v/>
      </c>
      <c r="F131" s="30"/>
      <c r="G131" s="39" t="str">
        <f>IFERROR(IF(F131="","",VLOOKUP(F131,技能者マスタ!$B$11:$N$60,2,FALSE())),"")</f>
        <v/>
      </c>
      <c r="H131" s="38" t="str">
        <f>IFERROR(IF(F131="","",VLOOKUP(F131,技能者マスタ!$B$11:$N$60,5,FALSE())),"")</f>
        <v/>
      </c>
      <c r="I131" s="40" t="str">
        <f>IFERROR(IF(F131="","",VLOOKUP(F131,技能者マスタ!$B$11:$N$60,6,FALSE())),"")</f>
        <v/>
      </c>
      <c r="J131" s="41" t="str">
        <f>IFERROR(IF(F131="","",VLOOKUP(F131,技能者マスタ!$B$11:$N$60,8,FALSE())),"")</f>
        <v/>
      </c>
      <c r="K131" s="33"/>
      <c r="L131" s="34"/>
      <c r="M131" s="33"/>
      <c r="N131" s="34"/>
    </row>
    <row r="132" spans="2:14" ht="19.5" customHeight="1">
      <c r="B132" s="37">
        <v>125</v>
      </c>
      <c r="C132" s="36"/>
      <c r="D132" s="30"/>
      <c r="E132" s="38" t="str">
        <f>IFERROR(IF(D132="","",VLOOKUP(D132,現場マスタ!$B$8:$K$37,2,FALSE())),"")</f>
        <v/>
      </c>
      <c r="F132" s="30"/>
      <c r="G132" s="39" t="str">
        <f>IFERROR(IF(F132="","",VLOOKUP(F132,技能者マスタ!$B$11:$N$60,2,FALSE())),"")</f>
        <v/>
      </c>
      <c r="H132" s="38" t="str">
        <f>IFERROR(IF(F132="","",VLOOKUP(F132,技能者マスタ!$B$11:$N$60,5,FALSE())),"")</f>
        <v/>
      </c>
      <c r="I132" s="40" t="str">
        <f>IFERROR(IF(F132="","",VLOOKUP(F132,技能者マスタ!$B$11:$N$60,6,FALSE())),"")</f>
        <v/>
      </c>
      <c r="J132" s="41" t="str">
        <f>IFERROR(IF(F132="","",VLOOKUP(F132,技能者マスタ!$B$11:$N$60,8,FALSE())),"")</f>
        <v/>
      </c>
      <c r="K132" s="33"/>
      <c r="L132" s="34"/>
      <c r="M132" s="33"/>
      <c r="N132" s="34"/>
    </row>
    <row r="133" spans="2:14" ht="19.5" customHeight="1">
      <c r="B133" s="37">
        <v>126</v>
      </c>
      <c r="C133" s="36"/>
      <c r="D133" s="30"/>
      <c r="E133" s="38" t="str">
        <f>IFERROR(IF(D133="","",VLOOKUP(D133,現場マスタ!$B$8:$K$37,2,FALSE())),"")</f>
        <v/>
      </c>
      <c r="F133" s="30"/>
      <c r="G133" s="39" t="str">
        <f>IFERROR(IF(F133="","",VLOOKUP(F133,技能者マスタ!$B$11:$N$60,2,FALSE())),"")</f>
        <v/>
      </c>
      <c r="H133" s="38" t="str">
        <f>IFERROR(IF(F133="","",VLOOKUP(F133,技能者マスタ!$B$11:$N$60,5,FALSE())),"")</f>
        <v/>
      </c>
      <c r="I133" s="40" t="str">
        <f>IFERROR(IF(F133="","",VLOOKUP(F133,技能者マスタ!$B$11:$N$60,6,FALSE())),"")</f>
        <v/>
      </c>
      <c r="J133" s="41" t="str">
        <f>IFERROR(IF(F133="","",VLOOKUP(F133,技能者マスタ!$B$11:$N$60,8,FALSE())),"")</f>
        <v/>
      </c>
      <c r="K133" s="33"/>
      <c r="L133" s="34"/>
      <c r="M133" s="33"/>
      <c r="N133" s="34"/>
    </row>
    <row r="134" spans="2:14" ht="19.5" customHeight="1">
      <c r="B134" s="37">
        <v>127</v>
      </c>
      <c r="C134" s="36"/>
      <c r="D134" s="30"/>
      <c r="E134" s="38" t="str">
        <f>IFERROR(IF(D134="","",VLOOKUP(D134,現場マスタ!$B$8:$K$37,2,FALSE())),"")</f>
        <v/>
      </c>
      <c r="F134" s="30"/>
      <c r="G134" s="39" t="str">
        <f>IFERROR(IF(F134="","",VLOOKUP(F134,技能者マスタ!$B$11:$N$60,2,FALSE())),"")</f>
        <v/>
      </c>
      <c r="H134" s="38" t="str">
        <f>IFERROR(IF(F134="","",VLOOKUP(F134,技能者マスタ!$B$11:$N$60,5,FALSE())),"")</f>
        <v/>
      </c>
      <c r="I134" s="40" t="str">
        <f>IFERROR(IF(F134="","",VLOOKUP(F134,技能者マスタ!$B$11:$N$60,6,FALSE())),"")</f>
        <v/>
      </c>
      <c r="J134" s="41" t="str">
        <f>IFERROR(IF(F134="","",VLOOKUP(F134,技能者マスタ!$B$11:$N$60,8,FALSE())),"")</f>
        <v/>
      </c>
      <c r="K134" s="33"/>
      <c r="L134" s="34"/>
      <c r="M134" s="33"/>
      <c r="N134" s="34"/>
    </row>
    <row r="135" spans="2:14" ht="19.5" customHeight="1">
      <c r="B135" s="37">
        <v>128</v>
      </c>
      <c r="C135" s="36"/>
      <c r="D135" s="30"/>
      <c r="E135" s="38" t="str">
        <f>IFERROR(IF(D135="","",VLOOKUP(D135,現場マスタ!$B$8:$K$37,2,FALSE())),"")</f>
        <v/>
      </c>
      <c r="F135" s="30"/>
      <c r="G135" s="39" t="str">
        <f>IFERROR(IF(F135="","",VLOOKUP(F135,技能者マスタ!$B$11:$N$60,2,FALSE())),"")</f>
        <v/>
      </c>
      <c r="H135" s="38" t="str">
        <f>IFERROR(IF(F135="","",VLOOKUP(F135,技能者マスタ!$B$11:$N$60,5,FALSE())),"")</f>
        <v/>
      </c>
      <c r="I135" s="40" t="str">
        <f>IFERROR(IF(F135="","",VLOOKUP(F135,技能者マスタ!$B$11:$N$60,6,FALSE())),"")</f>
        <v/>
      </c>
      <c r="J135" s="41" t="str">
        <f>IFERROR(IF(F135="","",VLOOKUP(F135,技能者マスタ!$B$11:$N$60,8,FALSE())),"")</f>
        <v/>
      </c>
      <c r="K135" s="33"/>
      <c r="L135" s="34"/>
      <c r="M135" s="33"/>
      <c r="N135" s="34"/>
    </row>
    <row r="136" spans="2:14" ht="19.5" customHeight="1">
      <c r="B136" s="37">
        <v>129</v>
      </c>
      <c r="C136" s="36"/>
      <c r="D136" s="30"/>
      <c r="E136" s="38" t="str">
        <f>IFERROR(IF(D136="","",VLOOKUP(D136,現場マスタ!$B$8:$K$37,2,FALSE())),"")</f>
        <v/>
      </c>
      <c r="F136" s="30"/>
      <c r="G136" s="39" t="str">
        <f>IFERROR(IF(F136="","",VLOOKUP(F136,技能者マスタ!$B$11:$N$60,2,FALSE())),"")</f>
        <v/>
      </c>
      <c r="H136" s="38" t="str">
        <f>IFERROR(IF(F136="","",VLOOKUP(F136,技能者マスタ!$B$11:$N$60,5,FALSE())),"")</f>
        <v/>
      </c>
      <c r="I136" s="40" t="str">
        <f>IFERROR(IF(F136="","",VLOOKUP(F136,技能者マスタ!$B$11:$N$60,6,FALSE())),"")</f>
        <v/>
      </c>
      <c r="J136" s="41" t="str">
        <f>IFERROR(IF(F136="","",VLOOKUP(F136,技能者マスタ!$B$11:$N$60,8,FALSE())),"")</f>
        <v/>
      </c>
      <c r="K136" s="33"/>
      <c r="L136" s="34"/>
      <c r="M136" s="33"/>
      <c r="N136" s="34"/>
    </row>
    <row r="137" spans="2:14" ht="19.5" customHeight="1">
      <c r="B137" s="37">
        <v>130</v>
      </c>
      <c r="C137" s="36"/>
      <c r="D137" s="30"/>
      <c r="E137" s="38" t="str">
        <f>IFERROR(IF(D137="","",VLOOKUP(D137,現場マスタ!$B$8:$K$37,2,FALSE())),"")</f>
        <v/>
      </c>
      <c r="F137" s="30"/>
      <c r="G137" s="39" t="str">
        <f>IFERROR(IF(F137="","",VLOOKUP(F137,技能者マスタ!$B$11:$N$60,2,FALSE())),"")</f>
        <v/>
      </c>
      <c r="H137" s="38" t="str">
        <f>IFERROR(IF(F137="","",VLOOKUP(F137,技能者マスタ!$B$11:$N$60,5,FALSE())),"")</f>
        <v/>
      </c>
      <c r="I137" s="40" t="str">
        <f>IFERROR(IF(F137="","",VLOOKUP(F137,技能者マスタ!$B$11:$N$60,6,FALSE())),"")</f>
        <v/>
      </c>
      <c r="J137" s="41" t="str">
        <f>IFERROR(IF(F137="","",VLOOKUP(F137,技能者マスタ!$B$11:$N$60,8,FALSE())),"")</f>
        <v/>
      </c>
      <c r="K137" s="33"/>
      <c r="L137" s="34"/>
      <c r="M137" s="33"/>
      <c r="N137" s="34"/>
    </row>
    <row r="138" spans="2:14" ht="19.5" customHeight="1">
      <c r="B138" s="37">
        <v>131</v>
      </c>
      <c r="C138" s="36"/>
      <c r="D138" s="30"/>
      <c r="E138" s="38" t="str">
        <f>IFERROR(IF(D138="","",VLOOKUP(D138,現場マスタ!$B$8:$K$37,2,FALSE())),"")</f>
        <v/>
      </c>
      <c r="F138" s="30"/>
      <c r="G138" s="39" t="str">
        <f>IFERROR(IF(F138="","",VLOOKUP(F138,技能者マスタ!$B$11:$N$60,2,FALSE())),"")</f>
        <v/>
      </c>
      <c r="H138" s="38" t="str">
        <f>IFERROR(IF(F138="","",VLOOKUP(F138,技能者マスタ!$B$11:$N$60,5,FALSE())),"")</f>
        <v/>
      </c>
      <c r="I138" s="40" t="str">
        <f>IFERROR(IF(F138="","",VLOOKUP(F138,技能者マスタ!$B$11:$N$60,6,FALSE())),"")</f>
        <v/>
      </c>
      <c r="J138" s="41" t="str">
        <f>IFERROR(IF(F138="","",VLOOKUP(F138,技能者マスタ!$B$11:$N$60,8,FALSE())),"")</f>
        <v/>
      </c>
      <c r="K138" s="33"/>
      <c r="L138" s="34"/>
      <c r="M138" s="33"/>
      <c r="N138" s="34"/>
    </row>
    <row r="139" spans="2:14" ht="19.5" customHeight="1">
      <c r="B139" s="37">
        <v>132</v>
      </c>
      <c r="C139" s="36"/>
      <c r="D139" s="30"/>
      <c r="E139" s="38" t="str">
        <f>IFERROR(IF(D139="","",VLOOKUP(D139,現場マスタ!$B$8:$K$37,2,FALSE())),"")</f>
        <v/>
      </c>
      <c r="F139" s="30"/>
      <c r="G139" s="39" t="str">
        <f>IFERROR(IF(F139="","",VLOOKUP(F139,技能者マスタ!$B$11:$N$60,2,FALSE())),"")</f>
        <v/>
      </c>
      <c r="H139" s="38" t="str">
        <f>IFERROR(IF(F139="","",VLOOKUP(F139,技能者マスタ!$B$11:$N$60,5,FALSE())),"")</f>
        <v/>
      </c>
      <c r="I139" s="40" t="str">
        <f>IFERROR(IF(F139="","",VLOOKUP(F139,技能者マスタ!$B$11:$N$60,6,FALSE())),"")</f>
        <v/>
      </c>
      <c r="J139" s="41" t="str">
        <f>IFERROR(IF(F139="","",VLOOKUP(F139,技能者マスタ!$B$11:$N$60,8,FALSE())),"")</f>
        <v/>
      </c>
      <c r="K139" s="33"/>
      <c r="L139" s="34"/>
      <c r="M139" s="33"/>
      <c r="N139" s="34"/>
    </row>
    <row r="140" spans="2:14" ht="19.5" customHeight="1">
      <c r="B140" s="37">
        <v>133</v>
      </c>
      <c r="C140" s="36"/>
      <c r="D140" s="30"/>
      <c r="E140" s="38" t="str">
        <f>IFERROR(IF(D140="","",VLOOKUP(D140,現場マスタ!$B$8:$K$37,2,FALSE())),"")</f>
        <v/>
      </c>
      <c r="F140" s="30"/>
      <c r="G140" s="39" t="str">
        <f>IFERROR(IF(F140="","",VLOOKUP(F140,技能者マスタ!$B$11:$N$60,2,FALSE())),"")</f>
        <v/>
      </c>
      <c r="H140" s="38" t="str">
        <f>IFERROR(IF(F140="","",VLOOKUP(F140,技能者マスタ!$B$11:$N$60,5,FALSE())),"")</f>
        <v/>
      </c>
      <c r="I140" s="40" t="str">
        <f>IFERROR(IF(F140="","",VLOOKUP(F140,技能者マスタ!$B$11:$N$60,6,FALSE())),"")</f>
        <v/>
      </c>
      <c r="J140" s="41" t="str">
        <f>IFERROR(IF(F140="","",VLOOKUP(F140,技能者マスタ!$B$11:$N$60,8,FALSE())),"")</f>
        <v/>
      </c>
      <c r="K140" s="33"/>
      <c r="L140" s="34"/>
      <c r="M140" s="33"/>
      <c r="N140" s="34"/>
    </row>
    <row r="141" spans="2:14" ht="19.5" customHeight="1">
      <c r="B141" s="37">
        <v>134</v>
      </c>
      <c r="C141" s="36"/>
      <c r="D141" s="30"/>
      <c r="E141" s="38" t="str">
        <f>IFERROR(IF(D141="","",VLOOKUP(D141,現場マスタ!$B$8:$K$37,2,FALSE())),"")</f>
        <v/>
      </c>
      <c r="F141" s="30"/>
      <c r="G141" s="39" t="str">
        <f>IFERROR(IF(F141="","",VLOOKUP(F141,技能者マスタ!$B$11:$N$60,2,FALSE())),"")</f>
        <v/>
      </c>
      <c r="H141" s="38" t="str">
        <f>IFERROR(IF(F141="","",VLOOKUP(F141,技能者マスタ!$B$11:$N$60,5,FALSE())),"")</f>
        <v/>
      </c>
      <c r="I141" s="40" t="str">
        <f>IFERROR(IF(F141="","",VLOOKUP(F141,技能者マスタ!$B$11:$N$60,6,FALSE())),"")</f>
        <v/>
      </c>
      <c r="J141" s="41" t="str">
        <f>IFERROR(IF(F141="","",VLOOKUP(F141,技能者マスタ!$B$11:$N$60,8,FALSE())),"")</f>
        <v/>
      </c>
      <c r="K141" s="33"/>
      <c r="L141" s="34"/>
      <c r="M141" s="33"/>
      <c r="N141" s="34"/>
    </row>
    <row r="142" spans="2:14" ht="19.5" customHeight="1">
      <c r="B142" s="37">
        <v>135</v>
      </c>
      <c r="C142" s="36"/>
      <c r="D142" s="30"/>
      <c r="E142" s="38" t="str">
        <f>IFERROR(IF(D142="","",VLOOKUP(D142,現場マスタ!$B$8:$K$37,2,FALSE())),"")</f>
        <v/>
      </c>
      <c r="F142" s="30"/>
      <c r="G142" s="39" t="str">
        <f>IFERROR(IF(F142="","",VLOOKUP(F142,技能者マスタ!$B$11:$N$60,2,FALSE())),"")</f>
        <v/>
      </c>
      <c r="H142" s="38" t="str">
        <f>IFERROR(IF(F142="","",VLOOKUP(F142,技能者マスタ!$B$11:$N$60,5,FALSE())),"")</f>
        <v/>
      </c>
      <c r="I142" s="40" t="str">
        <f>IFERROR(IF(F142="","",VLOOKUP(F142,技能者マスタ!$B$11:$N$60,6,FALSE())),"")</f>
        <v/>
      </c>
      <c r="J142" s="41" t="str">
        <f>IFERROR(IF(F142="","",VLOOKUP(F142,技能者マスタ!$B$11:$N$60,8,FALSE())),"")</f>
        <v/>
      </c>
      <c r="K142" s="33"/>
      <c r="L142" s="34"/>
      <c r="M142" s="33"/>
      <c r="N142" s="34"/>
    </row>
    <row r="143" spans="2:14" ht="19.5" customHeight="1">
      <c r="B143" s="37">
        <v>136</v>
      </c>
      <c r="C143" s="36"/>
      <c r="D143" s="30"/>
      <c r="E143" s="38" t="str">
        <f>IFERROR(IF(D143="","",VLOOKUP(D143,現場マスタ!$B$8:$K$37,2,FALSE())),"")</f>
        <v/>
      </c>
      <c r="F143" s="30"/>
      <c r="G143" s="39" t="str">
        <f>IFERROR(IF(F143="","",VLOOKUP(F143,技能者マスタ!$B$11:$N$60,2,FALSE())),"")</f>
        <v/>
      </c>
      <c r="H143" s="38" t="str">
        <f>IFERROR(IF(F143="","",VLOOKUP(F143,技能者マスタ!$B$11:$N$60,5,FALSE())),"")</f>
        <v/>
      </c>
      <c r="I143" s="40" t="str">
        <f>IFERROR(IF(F143="","",VLOOKUP(F143,技能者マスタ!$B$11:$N$60,6,FALSE())),"")</f>
        <v/>
      </c>
      <c r="J143" s="41" t="str">
        <f>IFERROR(IF(F143="","",VLOOKUP(F143,技能者マスタ!$B$11:$N$60,8,FALSE())),"")</f>
        <v/>
      </c>
      <c r="K143" s="33"/>
      <c r="L143" s="34"/>
      <c r="M143" s="33"/>
      <c r="N143" s="34"/>
    </row>
    <row r="144" spans="2:14" ht="19.5" customHeight="1">
      <c r="B144" s="37">
        <v>137</v>
      </c>
      <c r="C144" s="36"/>
      <c r="D144" s="30"/>
      <c r="E144" s="38" t="str">
        <f>IFERROR(IF(D144="","",VLOOKUP(D144,現場マスタ!$B$8:$K$37,2,FALSE())),"")</f>
        <v/>
      </c>
      <c r="F144" s="30"/>
      <c r="G144" s="39" t="str">
        <f>IFERROR(IF(F144="","",VLOOKUP(F144,技能者マスタ!$B$11:$N$60,2,FALSE())),"")</f>
        <v/>
      </c>
      <c r="H144" s="38" t="str">
        <f>IFERROR(IF(F144="","",VLOOKUP(F144,技能者マスタ!$B$11:$N$60,5,FALSE())),"")</f>
        <v/>
      </c>
      <c r="I144" s="40" t="str">
        <f>IFERROR(IF(F144="","",VLOOKUP(F144,技能者マスタ!$B$11:$N$60,6,FALSE())),"")</f>
        <v/>
      </c>
      <c r="J144" s="41" t="str">
        <f>IFERROR(IF(F144="","",VLOOKUP(F144,技能者マスタ!$B$11:$N$60,8,FALSE())),"")</f>
        <v/>
      </c>
      <c r="K144" s="33"/>
      <c r="L144" s="34"/>
      <c r="M144" s="33"/>
      <c r="N144" s="34"/>
    </row>
    <row r="145" spans="2:14" ht="19.5" customHeight="1">
      <c r="B145" s="37">
        <v>138</v>
      </c>
      <c r="C145" s="36"/>
      <c r="D145" s="30"/>
      <c r="E145" s="38" t="str">
        <f>IFERROR(IF(D145="","",VLOOKUP(D145,現場マスタ!$B$8:$K$37,2,FALSE())),"")</f>
        <v/>
      </c>
      <c r="F145" s="30"/>
      <c r="G145" s="39" t="str">
        <f>IFERROR(IF(F145="","",VLOOKUP(F145,技能者マスタ!$B$11:$N$60,2,FALSE())),"")</f>
        <v/>
      </c>
      <c r="H145" s="38" t="str">
        <f>IFERROR(IF(F145="","",VLOOKUP(F145,技能者マスタ!$B$11:$N$60,5,FALSE())),"")</f>
        <v/>
      </c>
      <c r="I145" s="40" t="str">
        <f>IFERROR(IF(F145="","",VLOOKUP(F145,技能者マスタ!$B$11:$N$60,6,FALSE())),"")</f>
        <v/>
      </c>
      <c r="J145" s="41" t="str">
        <f>IFERROR(IF(F145="","",VLOOKUP(F145,技能者マスタ!$B$11:$N$60,8,FALSE())),"")</f>
        <v/>
      </c>
      <c r="K145" s="33"/>
      <c r="L145" s="34"/>
      <c r="M145" s="33"/>
      <c r="N145" s="34"/>
    </row>
    <row r="146" spans="2:14" ht="19.5" customHeight="1">
      <c r="B146" s="37">
        <v>139</v>
      </c>
      <c r="C146" s="36"/>
      <c r="D146" s="30"/>
      <c r="E146" s="38" t="str">
        <f>IFERROR(IF(D146="","",VLOOKUP(D146,現場マスタ!$B$8:$K$37,2,FALSE())),"")</f>
        <v/>
      </c>
      <c r="F146" s="30"/>
      <c r="G146" s="39" t="str">
        <f>IFERROR(IF(F146="","",VLOOKUP(F146,技能者マスタ!$B$11:$N$60,2,FALSE())),"")</f>
        <v/>
      </c>
      <c r="H146" s="38" t="str">
        <f>IFERROR(IF(F146="","",VLOOKUP(F146,技能者マスタ!$B$11:$N$60,5,FALSE())),"")</f>
        <v/>
      </c>
      <c r="I146" s="40" t="str">
        <f>IFERROR(IF(F146="","",VLOOKUP(F146,技能者マスタ!$B$11:$N$60,6,FALSE())),"")</f>
        <v/>
      </c>
      <c r="J146" s="41" t="str">
        <f>IFERROR(IF(F146="","",VLOOKUP(F146,技能者マスタ!$B$11:$N$60,8,FALSE())),"")</f>
        <v/>
      </c>
      <c r="K146" s="33"/>
      <c r="L146" s="34"/>
      <c r="M146" s="33"/>
      <c r="N146" s="34"/>
    </row>
    <row r="147" spans="2:14" ht="19.5" customHeight="1">
      <c r="B147" s="37">
        <v>140</v>
      </c>
      <c r="C147" s="36"/>
      <c r="D147" s="30"/>
      <c r="E147" s="38" t="str">
        <f>IFERROR(IF(D147="","",VLOOKUP(D147,現場マスタ!$B$8:$K$37,2,FALSE())),"")</f>
        <v/>
      </c>
      <c r="F147" s="30"/>
      <c r="G147" s="39" t="str">
        <f>IFERROR(IF(F147="","",VLOOKUP(F147,技能者マスタ!$B$11:$N$60,2,FALSE())),"")</f>
        <v/>
      </c>
      <c r="H147" s="38" t="str">
        <f>IFERROR(IF(F147="","",VLOOKUP(F147,技能者マスタ!$B$11:$N$60,5,FALSE())),"")</f>
        <v/>
      </c>
      <c r="I147" s="40" t="str">
        <f>IFERROR(IF(F147="","",VLOOKUP(F147,技能者マスタ!$B$11:$N$60,6,FALSE())),"")</f>
        <v/>
      </c>
      <c r="J147" s="41" t="str">
        <f>IFERROR(IF(F147="","",VLOOKUP(F147,技能者マスタ!$B$11:$N$60,8,FALSE())),"")</f>
        <v/>
      </c>
      <c r="K147" s="33"/>
      <c r="L147" s="34"/>
      <c r="M147" s="33"/>
      <c r="N147" s="34"/>
    </row>
    <row r="148" spans="2:14" ht="19.5" customHeight="1">
      <c r="B148" s="37">
        <v>141</v>
      </c>
      <c r="C148" s="36"/>
      <c r="D148" s="30"/>
      <c r="E148" s="38" t="str">
        <f>IFERROR(IF(D148="","",VLOOKUP(D148,現場マスタ!$B$8:$K$37,2,FALSE())),"")</f>
        <v/>
      </c>
      <c r="F148" s="30"/>
      <c r="G148" s="39" t="str">
        <f>IFERROR(IF(F148="","",VLOOKUP(F148,技能者マスタ!$B$11:$N$60,2,FALSE())),"")</f>
        <v/>
      </c>
      <c r="H148" s="38" t="str">
        <f>IFERROR(IF(F148="","",VLOOKUP(F148,技能者マスタ!$B$11:$N$60,5,FALSE())),"")</f>
        <v/>
      </c>
      <c r="I148" s="40" t="str">
        <f>IFERROR(IF(F148="","",VLOOKUP(F148,技能者マスタ!$B$11:$N$60,6,FALSE())),"")</f>
        <v/>
      </c>
      <c r="J148" s="41" t="str">
        <f>IFERROR(IF(F148="","",VLOOKUP(F148,技能者マスタ!$B$11:$N$60,8,FALSE())),"")</f>
        <v/>
      </c>
      <c r="K148" s="33"/>
      <c r="L148" s="34"/>
      <c r="M148" s="33"/>
      <c r="N148" s="34"/>
    </row>
    <row r="149" spans="2:14" ht="19.5" customHeight="1">
      <c r="B149" s="37">
        <v>142</v>
      </c>
      <c r="C149" s="36"/>
      <c r="D149" s="30"/>
      <c r="E149" s="38" t="str">
        <f>IFERROR(IF(D149="","",VLOOKUP(D149,現場マスタ!$B$8:$K$37,2,FALSE())),"")</f>
        <v/>
      </c>
      <c r="F149" s="30"/>
      <c r="G149" s="39" t="str">
        <f>IFERROR(IF(F149="","",VLOOKUP(F149,技能者マスタ!$B$11:$N$60,2,FALSE())),"")</f>
        <v/>
      </c>
      <c r="H149" s="38" t="str">
        <f>IFERROR(IF(F149="","",VLOOKUP(F149,技能者マスタ!$B$11:$N$60,5,FALSE())),"")</f>
        <v/>
      </c>
      <c r="I149" s="40" t="str">
        <f>IFERROR(IF(F149="","",VLOOKUP(F149,技能者マスタ!$B$11:$N$60,6,FALSE())),"")</f>
        <v/>
      </c>
      <c r="J149" s="41" t="str">
        <f>IFERROR(IF(F149="","",VLOOKUP(F149,技能者マスタ!$B$11:$N$60,8,FALSE())),"")</f>
        <v/>
      </c>
      <c r="K149" s="33"/>
      <c r="L149" s="34"/>
      <c r="M149" s="33"/>
      <c r="N149" s="34"/>
    </row>
    <row r="150" spans="2:14" ht="19.5" customHeight="1">
      <c r="B150" s="37">
        <v>143</v>
      </c>
      <c r="C150" s="36"/>
      <c r="D150" s="30"/>
      <c r="E150" s="38" t="str">
        <f>IFERROR(IF(D150="","",VLOOKUP(D150,現場マスタ!$B$8:$K$37,2,FALSE())),"")</f>
        <v/>
      </c>
      <c r="F150" s="30"/>
      <c r="G150" s="39" t="str">
        <f>IFERROR(IF(F150="","",VLOOKUP(F150,技能者マスタ!$B$11:$N$60,2,FALSE())),"")</f>
        <v/>
      </c>
      <c r="H150" s="38" t="str">
        <f>IFERROR(IF(F150="","",VLOOKUP(F150,技能者マスタ!$B$11:$N$60,5,FALSE())),"")</f>
        <v/>
      </c>
      <c r="I150" s="40" t="str">
        <f>IFERROR(IF(F150="","",VLOOKUP(F150,技能者マスタ!$B$11:$N$60,6,FALSE())),"")</f>
        <v/>
      </c>
      <c r="J150" s="41" t="str">
        <f>IFERROR(IF(F150="","",VLOOKUP(F150,技能者マスタ!$B$11:$N$60,8,FALSE())),"")</f>
        <v/>
      </c>
      <c r="K150" s="33"/>
      <c r="L150" s="34"/>
      <c r="M150" s="33"/>
      <c r="N150" s="34"/>
    </row>
    <row r="151" spans="2:14" ht="19.5" customHeight="1">
      <c r="B151" s="37">
        <v>144</v>
      </c>
      <c r="C151" s="36"/>
      <c r="D151" s="30"/>
      <c r="E151" s="38" t="str">
        <f>IFERROR(IF(D151="","",VLOOKUP(D151,現場マスタ!$B$8:$K$37,2,FALSE())),"")</f>
        <v/>
      </c>
      <c r="F151" s="30"/>
      <c r="G151" s="39" t="str">
        <f>IFERROR(IF(F151="","",VLOOKUP(F151,技能者マスタ!$B$11:$N$60,2,FALSE())),"")</f>
        <v/>
      </c>
      <c r="H151" s="38" t="str">
        <f>IFERROR(IF(F151="","",VLOOKUP(F151,技能者マスタ!$B$11:$N$60,5,FALSE())),"")</f>
        <v/>
      </c>
      <c r="I151" s="40" t="str">
        <f>IFERROR(IF(F151="","",VLOOKUP(F151,技能者マスタ!$B$11:$N$60,6,FALSE())),"")</f>
        <v/>
      </c>
      <c r="J151" s="41" t="str">
        <f>IFERROR(IF(F151="","",VLOOKUP(F151,技能者マスタ!$B$11:$N$60,8,FALSE())),"")</f>
        <v/>
      </c>
      <c r="K151" s="33"/>
      <c r="L151" s="34"/>
      <c r="M151" s="33"/>
      <c r="N151" s="34"/>
    </row>
    <row r="152" spans="2:14" ht="19.5" customHeight="1">
      <c r="B152" s="37">
        <v>145</v>
      </c>
      <c r="C152" s="36"/>
      <c r="D152" s="30"/>
      <c r="E152" s="38" t="str">
        <f>IFERROR(IF(D152="","",VLOOKUP(D152,現場マスタ!$B$8:$K$37,2,FALSE())),"")</f>
        <v/>
      </c>
      <c r="F152" s="30"/>
      <c r="G152" s="39" t="str">
        <f>IFERROR(IF(F152="","",VLOOKUP(F152,技能者マスタ!$B$11:$N$60,2,FALSE())),"")</f>
        <v/>
      </c>
      <c r="H152" s="38" t="str">
        <f>IFERROR(IF(F152="","",VLOOKUP(F152,技能者マスタ!$B$11:$N$60,5,FALSE())),"")</f>
        <v/>
      </c>
      <c r="I152" s="40" t="str">
        <f>IFERROR(IF(F152="","",VLOOKUP(F152,技能者マスタ!$B$11:$N$60,6,FALSE())),"")</f>
        <v/>
      </c>
      <c r="J152" s="41" t="str">
        <f>IFERROR(IF(F152="","",VLOOKUP(F152,技能者マスタ!$B$11:$N$60,8,FALSE())),"")</f>
        <v/>
      </c>
      <c r="K152" s="33"/>
      <c r="L152" s="34"/>
      <c r="M152" s="33"/>
      <c r="N152" s="34"/>
    </row>
    <row r="153" spans="2:14" ht="19.5" customHeight="1">
      <c r="B153" s="37">
        <v>146</v>
      </c>
      <c r="C153" s="36"/>
      <c r="D153" s="30"/>
      <c r="E153" s="38" t="str">
        <f>IFERROR(IF(D153="","",VLOOKUP(D153,現場マスタ!$B$8:$K$37,2,FALSE())),"")</f>
        <v/>
      </c>
      <c r="F153" s="30"/>
      <c r="G153" s="39" t="str">
        <f>IFERROR(IF(F153="","",VLOOKUP(F153,技能者マスタ!$B$11:$N$60,2,FALSE())),"")</f>
        <v/>
      </c>
      <c r="H153" s="38" t="str">
        <f>IFERROR(IF(F153="","",VLOOKUP(F153,技能者マスタ!$B$11:$N$60,5,FALSE())),"")</f>
        <v/>
      </c>
      <c r="I153" s="40" t="str">
        <f>IFERROR(IF(F153="","",VLOOKUP(F153,技能者マスタ!$B$11:$N$60,6,FALSE())),"")</f>
        <v/>
      </c>
      <c r="J153" s="41" t="str">
        <f>IFERROR(IF(F153="","",VLOOKUP(F153,技能者マスタ!$B$11:$N$60,8,FALSE())),"")</f>
        <v/>
      </c>
      <c r="K153" s="33"/>
      <c r="L153" s="34"/>
      <c r="M153" s="33"/>
      <c r="N153" s="34"/>
    </row>
    <row r="154" spans="2:14" ht="19.5" customHeight="1">
      <c r="B154" s="37">
        <v>147</v>
      </c>
      <c r="C154" s="36"/>
      <c r="D154" s="30"/>
      <c r="E154" s="38" t="str">
        <f>IFERROR(IF(D154="","",VLOOKUP(D154,現場マスタ!$B$8:$K$37,2,FALSE())),"")</f>
        <v/>
      </c>
      <c r="F154" s="30"/>
      <c r="G154" s="39" t="str">
        <f>IFERROR(IF(F154="","",VLOOKUP(F154,技能者マスタ!$B$11:$N$60,2,FALSE())),"")</f>
        <v/>
      </c>
      <c r="H154" s="38" t="str">
        <f>IFERROR(IF(F154="","",VLOOKUP(F154,技能者マスタ!$B$11:$N$60,5,FALSE())),"")</f>
        <v/>
      </c>
      <c r="I154" s="40" t="str">
        <f>IFERROR(IF(F154="","",VLOOKUP(F154,技能者マスタ!$B$11:$N$60,6,FALSE())),"")</f>
        <v/>
      </c>
      <c r="J154" s="41" t="str">
        <f>IFERROR(IF(F154="","",VLOOKUP(F154,技能者マスタ!$B$11:$N$60,8,FALSE())),"")</f>
        <v/>
      </c>
      <c r="K154" s="33"/>
      <c r="L154" s="34"/>
      <c r="M154" s="33"/>
      <c r="N154" s="34"/>
    </row>
    <row r="155" spans="2:14" ht="19.5" customHeight="1">
      <c r="B155" s="37">
        <v>148</v>
      </c>
      <c r="C155" s="36"/>
      <c r="D155" s="30"/>
      <c r="E155" s="38" t="str">
        <f>IFERROR(IF(D155="","",VLOOKUP(D155,現場マスタ!$B$8:$K$37,2,FALSE())),"")</f>
        <v/>
      </c>
      <c r="F155" s="30"/>
      <c r="G155" s="39" t="str">
        <f>IFERROR(IF(F155="","",VLOOKUP(F155,技能者マスタ!$B$11:$N$60,2,FALSE())),"")</f>
        <v/>
      </c>
      <c r="H155" s="38" t="str">
        <f>IFERROR(IF(F155="","",VLOOKUP(F155,技能者マスタ!$B$11:$N$60,5,FALSE())),"")</f>
        <v/>
      </c>
      <c r="I155" s="40" t="str">
        <f>IFERROR(IF(F155="","",VLOOKUP(F155,技能者マスタ!$B$11:$N$60,6,FALSE())),"")</f>
        <v/>
      </c>
      <c r="J155" s="41" t="str">
        <f>IFERROR(IF(F155="","",VLOOKUP(F155,技能者マスタ!$B$11:$N$60,8,FALSE())),"")</f>
        <v/>
      </c>
      <c r="K155" s="33"/>
      <c r="L155" s="34"/>
      <c r="M155" s="33"/>
      <c r="N155" s="34"/>
    </row>
    <row r="156" spans="2:14" ht="19.5" customHeight="1">
      <c r="B156" s="37">
        <v>149</v>
      </c>
      <c r="C156" s="36"/>
      <c r="D156" s="30"/>
      <c r="E156" s="38" t="str">
        <f>IFERROR(IF(D156="","",VLOOKUP(D156,現場マスタ!$B$8:$K$37,2,FALSE())),"")</f>
        <v/>
      </c>
      <c r="F156" s="30"/>
      <c r="G156" s="39" t="str">
        <f>IFERROR(IF(F156="","",VLOOKUP(F156,技能者マスタ!$B$11:$N$60,2,FALSE())),"")</f>
        <v/>
      </c>
      <c r="H156" s="38" t="str">
        <f>IFERROR(IF(F156="","",VLOOKUP(F156,技能者マスタ!$B$11:$N$60,5,FALSE())),"")</f>
        <v/>
      </c>
      <c r="I156" s="40" t="str">
        <f>IFERROR(IF(F156="","",VLOOKUP(F156,技能者マスタ!$B$11:$N$60,6,FALSE())),"")</f>
        <v/>
      </c>
      <c r="J156" s="41" t="str">
        <f>IFERROR(IF(F156="","",VLOOKUP(F156,技能者マスタ!$B$11:$N$60,8,FALSE())),"")</f>
        <v/>
      </c>
      <c r="K156" s="33"/>
      <c r="L156" s="34"/>
      <c r="M156" s="33"/>
      <c r="N156" s="34"/>
    </row>
    <row r="157" spans="2:14" ht="19.5" customHeight="1">
      <c r="B157" s="37">
        <v>150</v>
      </c>
      <c r="C157" s="36"/>
      <c r="D157" s="30"/>
      <c r="E157" s="38" t="str">
        <f>IFERROR(IF(D157="","",VLOOKUP(D157,現場マスタ!$B$8:$K$37,2,FALSE())),"")</f>
        <v/>
      </c>
      <c r="F157" s="30"/>
      <c r="G157" s="39" t="str">
        <f>IFERROR(IF(F157="","",VLOOKUP(F157,技能者マスタ!$B$11:$N$60,2,FALSE())),"")</f>
        <v/>
      </c>
      <c r="H157" s="38" t="str">
        <f>IFERROR(IF(F157="","",VLOOKUP(F157,技能者マスタ!$B$11:$N$60,5,FALSE())),"")</f>
        <v/>
      </c>
      <c r="I157" s="40" t="str">
        <f>IFERROR(IF(F157="","",VLOOKUP(F157,技能者マスタ!$B$11:$N$60,6,FALSE())),"")</f>
        <v/>
      </c>
      <c r="J157" s="41" t="str">
        <f>IFERROR(IF(F157="","",VLOOKUP(F157,技能者マスタ!$B$11:$N$60,8,FALSE())),"")</f>
        <v/>
      </c>
      <c r="K157" s="33"/>
      <c r="L157" s="34"/>
      <c r="M157" s="33"/>
      <c r="N157" s="34"/>
    </row>
    <row r="158" spans="2:14" ht="19.5" customHeight="1">
      <c r="B158" s="37">
        <v>151</v>
      </c>
      <c r="C158" s="36"/>
      <c r="D158" s="30"/>
      <c r="E158" s="38" t="str">
        <f>IFERROR(IF(D158="","",VLOOKUP(D158,現場マスタ!$B$8:$K$37,2,FALSE())),"")</f>
        <v/>
      </c>
      <c r="F158" s="30"/>
      <c r="G158" s="39" t="str">
        <f>IFERROR(IF(F158="","",VLOOKUP(F158,技能者マスタ!$B$11:$N$60,2,FALSE())),"")</f>
        <v/>
      </c>
      <c r="H158" s="38" t="str">
        <f>IFERROR(IF(F158="","",VLOOKUP(F158,技能者マスタ!$B$11:$N$60,5,FALSE())),"")</f>
        <v/>
      </c>
      <c r="I158" s="40" t="str">
        <f>IFERROR(IF(F158="","",VLOOKUP(F158,技能者マスタ!$B$11:$N$60,6,FALSE())),"")</f>
        <v/>
      </c>
      <c r="J158" s="41" t="str">
        <f>IFERROR(IF(F158="","",VLOOKUP(F158,技能者マスタ!$B$11:$N$60,8,FALSE())),"")</f>
        <v/>
      </c>
      <c r="K158" s="33"/>
      <c r="L158" s="34"/>
      <c r="M158" s="33"/>
      <c r="N158" s="34"/>
    </row>
    <row r="159" spans="2:14" ht="19.5" customHeight="1">
      <c r="B159" s="37">
        <v>152</v>
      </c>
      <c r="C159" s="36"/>
      <c r="D159" s="30"/>
      <c r="E159" s="38" t="str">
        <f>IFERROR(IF(D159="","",VLOOKUP(D159,現場マスタ!$B$8:$K$37,2,FALSE())),"")</f>
        <v/>
      </c>
      <c r="F159" s="30"/>
      <c r="G159" s="39" t="str">
        <f>IFERROR(IF(F159="","",VLOOKUP(F159,技能者マスタ!$B$11:$N$60,2,FALSE())),"")</f>
        <v/>
      </c>
      <c r="H159" s="38" t="str">
        <f>IFERROR(IF(F159="","",VLOOKUP(F159,技能者マスタ!$B$11:$N$60,5,FALSE())),"")</f>
        <v/>
      </c>
      <c r="I159" s="40" t="str">
        <f>IFERROR(IF(F159="","",VLOOKUP(F159,技能者マスタ!$B$11:$N$60,6,FALSE())),"")</f>
        <v/>
      </c>
      <c r="J159" s="41" t="str">
        <f>IFERROR(IF(F159="","",VLOOKUP(F159,技能者マスタ!$B$11:$N$60,8,FALSE())),"")</f>
        <v/>
      </c>
      <c r="K159" s="33"/>
      <c r="L159" s="34"/>
      <c r="M159" s="33"/>
      <c r="N159" s="34"/>
    </row>
    <row r="160" spans="2:14" ht="19.5" customHeight="1">
      <c r="B160" s="37">
        <v>153</v>
      </c>
      <c r="C160" s="36"/>
      <c r="D160" s="30"/>
      <c r="E160" s="38" t="str">
        <f>IFERROR(IF(D160="","",VLOOKUP(D160,現場マスタ!$B$8:$K$37,2,FALSE())),"")</f>
        <v/>
      </c>
      <c r="F160" s="30"/>
      <c r="G160" s="39" t="str">
        <f>IFERROR(IF(F160="","",VLOOKUP(F160,技能者マスタ!$B$11:$N$60,2,FALSE())),"")</f>
        <v/>
      </c>
      <c r="H160" s="38" t="str">
        <f>IFERROR(IF(F160="","",VLOOKUP(F160,技能者マスタ!$B$11:$N$60,5,FALSE())),"")</f>
        <v/>
      </c>
      <c r="I160" s="40" t="str">
        <f>IFERROR(IF(F160="","",VLOOKUP(F160,技能者マスタ!$B$11:$N$60,6,FALSE())),"")</f>
        <v/>
      </c>
      <c r="J160" s="41" t="str">
        <f>IFERROR(IF(F160="","",VLOOKUP(F160,技能者マスタ!$B$11:$N$60,8,FALSE())),"")</f>
        <v/>
      </c>
      <c r="K160" s="33"/>
      <c r="L160" s="34"/>
      <c r="M160" s="33"/>
      <c r="N160" s="34"/>
    </row>
    <row r="161" spans="2:14" ht="19.5" customHeight="1">
      <c r="B161" s="37">
        <v>154</v>
      </c>
      <c r="C161" s="36"/>
      <c r="D161" s="30"/>
      <c r="E161" s="38" t="str">
        <f>IFERROR(IF(D161="","",VLOOKUP(D161,現場マスタ!$B$8:$K$37,2,FALSE())),"")</f>
        <v/>
      </c>
      <c r="F161" s="30"/>
      <c r="G161" s="39" t="str">
        <f>IFERROR(IF(F161="","",VLOOKUP(F161,技能者マスタ!$B$11:$N$60,2,FALSE())),"")</f>
        <v/>
      </c>
      <c r="H161" s="38" t="str">
        <f>IFERROR(IF(F161="","",VLOOKUP(F161,技能者マスタ!$B$11:$N$60,5,FALSE())),"")</f>
        <v/>
      </c>
      <c r="I161" s="40" t="str">
        <f>IFERROR(IF(F161="","",VLOOKUP(F161,技能者マスタ!$B$11:$N$60,6,FALSE())),"")</f>
        <v/>
      </c>
      <c r="J161" s="41" t="str">
        <f>IFERROR(IF(F161="","",VLOOKUP(F161,技能者マスタ!$B$11:$N$60,8,FALSE())),"")</f>
        <v/>
      </c>
      <c r="K161" s="33"/>
      <c r="L161" s="34"/>
      <c r="M161" s="33"/>
      <c r="N161" s="34"/>
    </row>
    <row r="162" spans="2:14" ht="19.5" customHeight="1">
      <c r="B162" s="37">
        <v>155</v>
      </c>
      <c r="C162" s="36"/>
      <c r="D162" s="30"/>
      <c r="E162" s="38" t="str">
        <f>IFERROR(IF(D162="","",VLOOKUP(D162,現場マスタ!$B$8:$K$37,2,FALSE())),"")</f>
        <v/>
      </c>
      <c r="F162" s="30"/>
      <c r="G162" s="39" t="str">
        <f>IFERROR(IF(F162="","",VLOOKUP(F162,技能者マスタ!$B$11:$N$60,2,FALSE())),"")</f>
        <v/>
      </c>
      <c r="H162" s="38" t="str">
        <f>IFERROR(IF(F162="","",VLOOKUP(F162,技能者マスタ!$B$11:$N$60,5,FALSE())),"")</f>
        <v/>
      </c>
      <c r="I162" s="40" t="str">
        <f>IFERROR(IF(F162="","",VLOOKUP(F162,技能者マスタ!$B$11:$N$60,6,FALSE())),"")</f>
        <v/>
      </c>
      <c r="J162" s="41" t="str">
        <f>IFERROR(IF(F162="","",VLOOKUP(F162,技能者マスタ!$B$11:$N$60,8,FALSE())),"")</f>
        <v/>
      </c>
      <c r="K162" s="33"/>
      <c r="L162" s="34"/>
      <c r="M162" s="33"/>
      <c r="N162" s="34"/>
    </row>
    <row r="163" spans="2:14" ht="19.5" customHeight="1">
      <c r="B163" s="37">
        <v>156</v>
      </c>
      <c r="C163" s="36"/>
      <c r="D163" s="30"/>
      <c r="E163" s="38" t="str">
        <f>IFERROR(IF(D163="","",VLOOKUP(D163,現場マスタ!$B$8:$K$37,2,FALSE())),"")</f>
        <v/>
      </c>
      <c r="F163" s="30"/>
      <c r="G163" s="39" t="str">
        <f>IFERROR(IF(F163="","",VLOOKUP(F163,技能者マスタ!$B$11:$N$60,2,FALSE())),"")</f>
        <v/>
      </c>
      <c r="H163" s="38" t="str">
        <f>IFERROR(IF(F163="","",VLOOKUP(F163,技能者マスタ!$B$11:$N$60,5,FALSE())),"")</f>
        <v/>
      </c>
      <c r="I163" s="40" t="str">
        <f>IFERROR(IF(F163="","",VLOOKUP(F163,技能者マスタ!$B$11:$N$60,6,FALSE())),"")</f>
        <v/>
      </c>
      <c r="J163" s="41" t="str">
        <f>IFERROR(IF(F163="","",VLOOKUP(F163,技能者マスタ!$B$11:$N$60,8,FALSE())),"")</f>
        <v/>
      </c>
      <c r="K163" s="33"/>
      <c r="L163" s="34"/>
      <c r="M163" s="33"/>
      <c r="N163" s="34"/>
    </row>
    <row r="164" spans="2:14" ht="19.5" customHeight="1">
      <c r="B164" s="37">
        <v>157</v>
      </c>
      <c r="C164" s="36"/>
      <c r="D164" s="30"/>
      <c r="E164" s="38" t="str">
        <f>IFERROR(IF(D164="","",VLOOKUP(D164,現場マスタ!$B$8:$K$37,2,FALSE())),"")</f>
        <v/>
      </c>
      <c r="F164" s="30"/>
      <c r="G164" s="39" t="str">
        <f>IFERROR(IF(F164="","",VLOOKUP(F164,技能者マスタ!$B$11:$N$60,2,FALSE())),"")</f>
        <v/>
      </c>
      <c r="H164" s="38" t="str">
        <f>IFERROR(IF(F164="","",VLOOKUP(F164,技能者マスタ!$B$11:$N$60,5,FALSE())),"")</f>
        <v/>
      </c>
      <c r="I164" s="40" t="str">
        <f>IFERROR(IF(F164="","",VLOOKUP(F164,技能者マスタ!$B$11:$N$60,6,FALSE())),"")</f>
        <v/>
      </c>
      <c r="J164" s="41" t="str">
        <f>IFERROR(IF(F164="","",VLOOKUP(F164,技能者マスタ!$B$11:$N$60,8,FALSE())),"")</f>
        <v/>
      </c>
      <c r="K164" s="33"/>
      <c r="L164" s="34"/>
      <c r="M164" s="33"/>
      <c r="N164" s="34"/>
    </row>
    <row r="165" spans="2:14" ht="19.5" customHeight="1">
      <c r="B165" s="37">
        <v>158</v>
      </c>
      <c r="C165" s="36"/>
      <c r="D165" s="30"/>
      <c r="E165" s="38" t="str">
        <f>IFERROR(IF(D165="","",VLOOKUP(D165,現場マスタ!$B$8:$K$37,2,FALSE())),"")</f>
        <v/>
      </c>
      <c r="F165" s="30"/>
      <c r="G165" s="39" t="str">
        <f>IFERROR(IF(F165="","",VLOOKUP(F165,技能者マスタ!$B$11:$N$60,2,FALSE())),"")</f>
        <v/>
      </c>
      <c r="H165" s="38" t="str">
        <f>IFERROR(IF(F165="","",VLOOKUP(F165,技能者マスタ!$B$11:$N$60,5,FALSE())),"")</f>
        <v/>
      </c>
      <c r="I165" s="40" t="str">
        <f>IFERROR(IF(F165="","",VLOOKUP(F165,技能者マスタ!$B$11:$N$60,6,FALSE())),"")</f>
        <v/>
      </c>
      <c r="J165" s="41" t="str">
        <f>IFERROR(IF(F165="","",VLOOKUP(F165,技能者マスタ!$B$11:$N$60,8,FALSE())),"")</f>
        <v/>
      </c>
      <c r="K165" s="33"/>
      <c r="L165" s="34"/>
      <c r="M165" s="33"/>
      <c r="N165" s="34"/>
    </row>
    <row r="166" spans="2:14" ht="19.5" customHeight="1">
      <c r="B166" s="37">
        <v>159</v>
      </c>
      <c r="C166" s="36"/>
      <c r="D166" s="30"/>
      <c r="E166" s="38" t="str">
        <f>IFERROR(IF(D166="","",VLOOKUP(D166,現場マスタ!$B$8:$K$37,2,FALSE())),"")</f>
        <v/>
      </c>
      <c r="F166" s="30"/>
      <c r="G166" s="39" t="str">
        <f>IFERROR(IF(F166="","",VLOOKUP(F166,技能者マスタ!$B$11:$N$60,2,FALSE())),"")</f>
        <v/>
      </c>
      <c r="H166" s="38" t="str">
        <f>IFERROR(IF(F166="","",VLOOKUP(F166,技能者マスタ!$B$11:$N$60,5,FALSE())),"")</f>
        <v/>
      </c>
      <c r="I166" s="40" t="str">
        <f>IFERROR(IF(F166="","",VLOOKUP(F166,技能者マスタ!$B$11:$N$60,6,FALSE())),"")</f>
        <v/>
      </c>
      <c r="J166" s="41" t="str">
        <f>IFERROR(IF(F166="","",VLOOKUP(F166,技能者マスタ!$B$11:$N$60,8,FALSE())),"")</f>
        <v/>
      </c>
      <c r="K166" s="33"/>
      <c r="L166" s="34"/>
      <c r="M166" s="33"/>
      <c r="N166" s="34"/>
    </row>
    <row r="167" spans="2:14" ht="19.5" customHeight="1">
      <c r="B167" s="37">
        <v>160</v>
      </c>
      <c r="C167" s="36"/>
      <c r="D167" s="30"/>
      <c r="E167" s="38" t="str">
        <f>IFERROR(IF(D167="","",VLOOKUP(D167,現場マスタ!$B$8:$K$37,2,FALSE())),"")</f>
        <v/>
      </c>
      <c r="F167" s="30"/>
      <c r="G167" s="39" t="str">
        <f>IFERROR(IF(F167="","",VLOOKUP(F167,技能者マスタ!$B$11:$N$60,2,FALSE())),"")</f>
        <v/>
      </c>
      <c r="H167" s="38" t="str">
        <f>IFERROR(IF(F167="","",VLOOKUP(F167,技能者マスタ!$B$11:$N$60,5,FALSE())),"")</f>
        <v/>
      </c>
      <c r="I167" s="40" t="str">
        <f>IFERROR(IF(F167="","",VLOOKUP(F167,技能者マスタ!$B$11:$N$60,6,FALSE())),"")</f>
        <v/>
      </c>
      <c r="J167" s="41" t="str">
        <f>IFERROR(IF(F167="","",VLOOKUP(F167,技能者マスタ!$B$11:$N$60,8,FALSE())),"")</f>
        <v/>
      </c>
      <c r="K167" s="33"/>
      <c r="L167" s="34"/>
      <c r="M167" s="33"/>
      <c r="N167" s="34"/>
    </row>
    <row r="168" spans="2:14" ht="19.5" customHeight="1">
      <c r="B168" s="37">
        <v>161</v>
      </c>
      <c r="C168" s="36"/>
      <c r="D168" s="30"/>
      <c r="E168" s="38" t="str">
        <f>IFERROR(IF(D168="","",VLOOKUP(D168,現場マスタ!$B$8:$K$37,2,FALSE())),"")</f>
        <v/>
      </c>
      <c r="F168" s="30"/>
      <c r="G168" s="39" t="str">
        <f>IFERROR(IF(F168="","",VLOOKUP(F168,技能者マスタ!$B$11:$N$60,2,FALSE())),"")</f>
        <v/>
      </c>
      <c r="H168" s="38" t="str">
        <f>IFERROR(IF(F168="","",VLOOKUP(F168,技能者マスタ!$B$11:$N$60,5,FALSE())),"")</f>
        <v/>
      </c>
      <c r="I168" s="40" t="str">
        <f>IFERROR(IF(F168="","",VLOOKUP(F168,技能者マスタ!$B$11:$N$60,6,FALSE())),"")</f>
        <v/>
      </c>
      <c r="J168" s="41" t="str">
        <f>IFERROR(IF(F168="","",VLOOKUP(F168,技能者マスタ!$B$11:$N$60,8,FALSE())),"")</f>
        <v/>
      </c>
      <c r="K168" s="33"/>
      <c r="L168" s="34"/>
      <c r="M168" s="33"/>
      <c r="N168" s="34"/>
    </row>
    <row r="169" spans="2:14" ht="19.5" customHeight="1">
      <c r="B169" s="37">
        <v>162</v>
      </c>
      <c r="C169" s="36"/>
      <c r="D169" s="30"/>
      <c r="E169" s="38" t="str">
        <f>IFERROR(IF(D169="","",VLOOKUP(D169,現場マスタ!$B$8:$K$37,2,FALSE())),"")</f>
        <v/>
      </c>
      <c r="F169" s="30"/>
      <c r="G169" s="39" t="str">
        <f>IFERROR(IF(F169="","",VLOOKUP(F169,技能者マスタ!$B$11:$N$60,2,FALSE())),"")</f>
        <v/>
      </c>
      <c r="H169" s="38" t="str">
        <f>IFERROR(IF(F169="","",VLOOKUP(F169,技能者マスタ!$B$11:$N$60,5,FALSE())),"")</f>
        <v/>
      </c>
      <c r="I169" s="40" t="str">
        <f>IFERROR(IF(F169="","",VLOOKUP(F169,技能者マスタ!$B$11:$N$60,6,FALSE())),"")</f>
        <v/>
      </c>
      <c r="J169" s="41" t="str">
        <f>IFERROR(IF(F169="","",VLOOKUP(F169,技能者マスタ!$B$11:$N$60,8,FALSE())),"")</f>
        <v/>
      </c>
      <c r="K169" s="33"/>
      <c r="L169" s="34"/>
      <c r="M169" s="33"/>
      <c r="N169" s="34"/>
    </row>
    <row r="170" spans="2:14" ht="19.5" customHeight="1">
      <c r="B170" s="37">
        <v>163</v>
      </c>
      <c r="C170" s="36"/>
      <c r="D170" s="30"/>
      <c r="E170" s="38" t="str">
        <f>IFERROR(IF(D170="","",VLOOKUP(D170,現場マスタ!$B$8:$K$37,2,FALSE())),"")</f>
        <v/>
      </c>
      <c r="F170" s="30"/>
      <c r="G170" s="39" t="str">
        <f>IFERROR(IF(F170="","",VLOOKUP(F170,技能者マスタ!$B$11:$N$60,2,FALSE())),"")</f>
        <v/>
      </c>
      <c r="H170" s="38" t="str">
        <f>IFERROR(IF(F170="","",VLOOKUP(F170,技能者マスタ!$B$11:$N$60,5,FALSE())),"")</f>
        <v/>
      </c>
      <c r="I170" s="40" t="str">
        <f>IFERROR(IF(F170="","",VLOOKUP(F170,技能者マスタ!$B$11:$N$60,6,FALSE())),"")</f>
        <v/>
      </c>
      <c r="J170" s="41" t="str">
        <f>IFERROR(IF(F170="","",VLOOKUP(F170,技能者マスタ!$B$11:$N$60,8,FALSE())),"")</f>
        <v/>
      </c>
      <c r="K170" s="33"/>
      <c r="L170" s="34"/>
      <c r="M170" s="33"/>
      <c r="N170" s="34"/>
    </row>
    <row r="171" spans="2:14" ht="19.5" customHeight="1">
      <c r="B171" s="37">
        <v>164</v>
      </c>
      <c r="C171" s="36"/>
      <c r="D171" s="30"/>
      <c r="E171" s="38" t="str">
        <f>IFERROR(IF(D171="","",VLOOKUP(D171,現場マスタ!$B$8:$K$37,2,FALSE())),"")</f>
        <v/>
      </c>
      <c r="F171" s="30"/>
      <c r="G171" s="39" t="str">
        <f>IFERROR(IF(F171="","",VLOOKUP(F171,技能者マスタ!$B$11:$N$60,2,FALSE())),"")</f>
        <v/>
      </c>
      <c r="H171" s="38" t="str">
        <f>IFERROR(IF(F171="","",VLOOKUP(F171,技能者マスタ!$B$11:$N$60,5,FALSE())),"")</f>
        <v/>
      </c>
      <c r="I171" s="40" t="str">
        <f>IFERROR(IF(F171="","",VLOOKUP(F171,技能者マスタ!$B$11:$N$60,6,FALSE())),"")</f>
        <v/>
      </c>
      <c r="J171" s="41" t="str">
        <f>IFERROR(IF(F171="","",VLOOKUP(F171,技能者マスタ!$B$11:$N$60,8,FALSE())),"")</f>
        <v/>
      </c>
      <c r="K171" s="33"/>
      <c r="L171" s="34"/>
      <c r="M171" s="33"/>
      <c r="N171" s="34"/>
    </row>
    <row r="172" spans="2:14" ht="19.5" customHeight="1">
      <c r="B172" s="37">
        <v>165</v>
      </c>
      <c r="C172" s="36"/>
      <c r="D172" s="30"/>
      <c r="E172" s="38" t="str">
        <f>IFERROR(IF(D172="","",VLOOKUP(D172,現場マスタ!$B$8:$K$37,2,FALSE())),"")</f>
        <v/>
      </c>
      <c r="F172" s="30"/>
      <c r="G172" s="39" t="str">
        <f>IFERROR(IF(F172="","",VLOOKUP(F172,技能者マスタ!$B$11:$N$60,2,FALSE())),"")</f>
        <v/>
      </c>
      <c r="H172" s="38" t="str">
        <f>IFERROR(IF(F172="","",VLOOKUP(F172,技能者マスタ!$B$11:$N$60,5,FALSE())),"")</f>
        <v/>
      </c>
      <c r="I172" s="40" t="str">
        <f>IFERROR(IF(F172="","",VLOOKUP(F172,技能者マスタ!$B$11:$N$60,6,FALSE())),"")</f>
        <v/>
      </c>
      <c r="J172" s="41" t="str">
        <f>IFERROR(IF(F172="","",VLOOKUP(F172,技能者マスタ!$B$11:$N$60,8,FALSE())),"")</f>
        <v/>
      </c>
      <c r="K172" s="33"/>
      <c r="L172" s="34"/>
      <c r="M172" s="33"/>
      <c r="N172" s="34"/>
    </row>
    <row r="173" spans="2:14" ht="19.5" customHeight="1">
      <c r="B173" s="37">
        <v>166</v>
      </c>
      <c r="C173" s="36"/>
      <c r="D173" s="30"/>
      <c r="E173" s="38" t="str">
        <f>IFERROR(IF(D173="","",VLOOKUP(D173,現場マスタ!$B$8:$K$37,2,FALSE())),"")</f>
        <v/>
      </c>
      <c r="F173" s="30"/>
      <c r="G173" s="39" t="str">
        <f>IFERROR(IF(F173="","",VLOOKUP(F173,技能者マスタ!$B$11:$N$60,2,FALSE())),"")</f>
        <v/>
      </c>
      <c r="H173" s="38" t="str">
        <f>IFERROR(IF(F173="","",VLOOKUP(F173,技能者マスタ!$B$11:$N$60,5,FALSE())),"")</f>
        <v/>
      </c>
      <c r="I173" s="40" t="str">
        <f>IFERROR(IF(F173="","",VLOOKUP(F173,技能者マスタ!$B$11:$N$60,6,FALSE())),"")</f>
        <v/>
      </c>
      <c r="J173" s="41" t="str">
        <f>IFERROR(IF(F173="","",VLOOKUP(F173,技能者マスタ!$B$11:$N$60,8,FALSE())),"")</f>
        <v/>
      </c>
      <c r="K173" s="33"/>
      <c r="L173" s="34"/>
      <c r="M173" s="33"/>
      <c r="N173" s="34"/>
    </row>
    <row r="174" spans="2:14" ht="19.5" customHeight="1">
      <c r="B174" s="37">
        <v>167</v>
      </c>
      <c r="C174" s="36"/>
      <c r="D174" s="30"/>
      <c r="E174" s="38" t="str">
        <f>IFERROR(IF(D174="","",VLOOKUP(D174,現場マスタ!$B$8:$K$37,2,FALSE())),"")</f>
        <v/>
      </c>
      <c r="F174" s="30"/>
      <c r="G174" s="39" t="str">
        <f>IFERROR(IF(F174="","",VLOOKUP(F174,技能者マスタ!$B$11:$N$60,2,FALSE())),"")</f>
        <v/>
      </c>
      <c r="H174" s="38" t="str">
        <f>IFERROR(IF(F174="","",VLOOKUP(F174,技能者マスタ!$B$11:$N$60,5,FALSE())),"")</f>
        <v/>
      </c>
      <c r="I174" s="40" t="str">
        <f>IFERROR(IF(F174="","",VLOOKUP(F174,技能者マスタ!$B$11:$N$60,6,FALSE())),"")</f>
        <v/>
      </c>
      <c r="J174" s="41" t="str">
        <f>IFERROR(IF(F174="","",VLOOKUP(F174,技能者マスタ!$B$11:$N$60,8,FALSE())),"")</f>
        <v/>
      </c>
      <c r="K174" s="33"/>
      <c r="L174" s="34"/>
      <c r="M174" s="33"/>
      <c r="N174" s="34"/>
    </row>
    <row r="175" spans="2:14" ht="19.5" customHeight="1">
      <c r="B175" s="37">
        <v>168</v>
      </c>
      <c r="C175" s="36"/>
      <c r="D175" s="30"/>
      <c r="E175" s="38" t="str">
        <f>IFERROR(IF(D175="","",VLOOKUP(D175,現場マスタ!$B$8:$K$37,2,FALSE())),"")</f>
        <v/>
      </c>
      <c r="F175" s="30"/>
      <c r="G175" s="39" t="str">
        <f>IFERROR(IF(F175="","",VLOOKUP(F175,技能者マスタ!$B$11:$N$60,2,FALSE())),"")</f>
        <v/>
      </c>
      <c r="H175" s="38" t="str">
        <f>IFERROR(IF(F175="","",VLOOKUP(F175,技能者マスタ!$B$11:$N$60,5,FALSE())),"")</f>
        <v/>
      </c>
      <c r="I175" s="40" t="str">
        <f>IFERROR(IF(F175="","",VLOOKUP(F175,技能者マスタ!$B$11:$N$60,6,FALSE())),"")</f>
        <v/>
      </c>
      <c r="J175" s="41" t="str">
        <f>IFERROR(IF(F175="","",VLOOKUP(F175,技能者マスタ!$B$11:$N$60,8,FALSE())),"")</f>
        <v/>
      </c>
      <c r="K175" s="33"/>
      <c r="L175" s="34"/>
      <c r="M175" s="33"/>
      <c r="N175" s="34"/>
    </row>
    <row r="176" spans="2:14" ht="19.5" customHeight="1">
      <c r="B176" s="37">
        <v>169</v>
      </c>
      <c r="C176" s="36"/>
      <c r="D176" s="30"/>
      <c r="E176" s="38" t="str">
        <f>IFERROR(IF(D176="","",VLOOKUP(D176,現場マスタ!$B$8:$K$37,2,FALSE())),"")</f>
        <v/>
      </c>
      <c r="F176" s="30"/>
      <c r="G176" s="39" t="str">
        <f>IFERROR(IF(F176="","",VLOOKUP(F176,技能者マスタ!$B$11:$N$60,2,FALSE())),"")</f>
        <v/>
      </c>
      <c r="H176" s="38" t="str">
        <f>IFERROR(IF(F176="","",VLOOKUP(F176,技能者マスタ!$B$11:$N$60,5,FALSE())),"")</f>
        <v/>
      </c>
      <c r="I176" s="40" t="str">
        <f>IFERROR(IF(F176="","",VLOOKUP(F176,技能者マスタ!$B$11:$N$60,6,FALSE())),"")</f>
        <v/>
      </c>
      <c r="J176" s="41" t="str">
        <f>IFERROR(IF(F176="","",VLOOKUP(F176,技能者マスタ!$B$11:$N$60,8,FALSE())),"")</f>
        <v/>
      </c>
      <c r="K176" s="33"/>
      <c r="L176" s="34"/>
      <c r="M176" s="33"/>
      <c r="N176" s="34"/>
    </row>
    <row r="177" spans="2:14" ht="19.5" customHeight="1">
      <c r="B177" s="37">
        <v>170</v>
      </c>
      <c r="C177" s="36"/>
      <c r="D177" s="30"/>
      <c r="E177" s="38" t="str">
        <f>IFERROR(IF(D177="","",VLOOKUP(D177,現場マスタ!$B$8:$K$37,2,FALSE())),"")</f>
        <v/>
      </c>
      <c r="F177" s="30"/>
      <c r="G177" s="39" t="str">
        <f>IFERROR(IF(F177="","",VLOOKUP(F177,技能者マスタ!$B$11:$N$60,2,FALSE())),"")</f>
        <v/>
      </c>
      <c r="H177" s="38" t="str">
        <f>IFERROR(IF(F177="","",VLOOKUP(F177,技能者マスタ!$B$11:$N$60,5,FALSE())),"")</f>
        <v/>
      </c>
      <c r="I177" s="40" t="str">
        <f>IFERROR(IF(F177="","",VLOOKUP(F177,技能者マスタ!$B$11:$N$60,6,FALSE())),"")</f>
        <v/>
      </c>
      <c r="J177" s="41" t="str">
        <f>IFERROR(IF(F177="","",VLOOKUP(F177,技能者マスタ!$B$11:$N$60,8,FALSE())),"")</f>
        <v/>
      </c>
      <c r="K177" s="33"/>
      <c r="L177" s="34"/>
      <c r="M177" s="33"/>
      <c r="N177" s="34"/>
    </row>
    <row r="178" spans="2:14" ht="19.5" customHeight="1">
      <c r="B178" s="37">
        <v>171</v>
      </c>
      <c r="C178" s="36"/>
      <c r="D178" s="30"/>
      <c r="E178" s="38" t="str">
        <f>IFERROR(IF(D178="","",VLOOKUP(D178,現場マスタ!$B$8:$K$37,2,FALSE())),"")</f>
        <v/>
      </c>
      <c r="F178" s="30"/>
      <c r="G178" s="39" t="str">
        <f>IFERROR(IF(F178="","",VLOOKUP(F178,技能者マスタ!$B$11:$N$60,2,FALSE())),"")</f>
        <v/>
      </c>
      <c r="H178" s="38" t="str">
        <f>IFERROR(IF(F178="","",VLOOKUP(F178,技能者マスタ!$B$11:$N$60,5,FALSE())),"")</f>
        <v/>
      </c>
      <c r="I178" s="40" t="str">
        <f>IFERROR(IF(F178="","",VLOOKUP(F178,技能者マスタ!$B$11:$N$60,6,FALSE())),"")</f>
        <v/>
      </c>
      <c r="J178" s="41" t="str">
        <f>IFERROR(IF(F178="","",VLOOKUP(F178,技能者マスタ!$B$11:$N$60,8,FALSE())),"")</f>
        <v/>
      </c>
      <c r="K178" s="33"/>
      <c r="L178" s="34"/>
      <c r="M178" s="33"/>
      <c r="N178" s="34"/>
    </row>
    <row r="179" spans="2:14" ht="19.5" customHeight="1">
      <c r="B179" s="37">
        <v>172</v>
      </c>
      <c r="C179" s="36"/>
      <c r="D179" s="30"/>
      <c r="E179" s="38" t="str">
        <f>IFERROR(IF(D179="","",VLOOKUP(D179,現場マスタ!$B$8:$K$37,2,FALSE())),"")</f>
        <v/>
      </c>
      <c r="F179" s="30"/>
      <c r="G179" s="39" t="str">
        <f>IFERROR(IF(F179="","",VLOOKUP(F179,技能者マスタ!$B$11:$N$60,2,FALSE())),"")</f>
        <v/>
      </c>
      <c r="H179" s="38" t="str">
        <f>IFERROR(IF(F179="","",VLOOKUP(F179,技能者マスタ!$B$11:$N$60,5,FALSE())),"")</f>
        <v/>
      </c>
      <c r="I179" s="40" t="str">
        <f>IFERROR(IF(F179="","",VLOOKUP(F179,技能者マスタ!$B$11:$N$60,6,FALSE())),"")</f>
        <v/>
      </c>
      <c r="J179" s="41" t="str">
        <f>IFERROR(IF(F179="","",VLOOKUP(F179,技能者マスタ!$B$11:$N$60,8,FALSE())),"")</f>
        <v/>
      </c>
      <c r="K179" s="33"/>
      <c r="L179" s="34"/>
      <c r="M179" s="33"/>
      <c r="N179" s="34"/>
    </row>
    <row r="180" spans="2:14" ht="19.5" customHeight="1">
      <c r="B180" s="37">
        <v>173</v>
      </c>
      <c r="C180" s="36"/>
      <c r="D180" s="30"/>
      <c r="E180" s="38" t="str">
        <f>IFERROR(IF(D180="","",VLOOKUP(D180,現場マスタ!$B$8:$K$37,2,FALSE())),"")</f>
        <v/>
      </c>
      <c r="F180" s="30"/>
      <c r="G180" s="39" t="str">
        <f>IFERROR(IF(F180="","",VLOOKUP(F180,技能者マスタ!$B$11:$N$60,2,FALSE())),"")</f>
        <v/>
      </c>
      <c r="H180" s="38" t="str">
        <f>IFERROR(IF(F180="","",VLOOKUP(F180,技能者マスタ!$B$11:$N$60,5,FALSE())),"")</f>
        <v/>
      </c>
      <c r="I180" s="40" t="str">
        <f>IFERROR(IF(F180="","",VLOOKUP(F180,技能者マスタ!$B$11:$N$60,6,FALSE())),"")</f>
        <v/>
      </c>
      <c r="J180" s="41" t="str">
        <f>IFERROR(IF(F180="","",VLOOKUP(F180,技能者マスタ!$B$11:$N$60,8,FALSE())),"")</f>
        <v/>
      </c>
      <c r="K180" s="33"/>
      <c r="L180" s="34"/>
      <c r="M180" s="33"/>
      <c r="N180" s="34"/>
    </row>
    <row r="181" spans="2:14" ht="19.5" customHeight="1">
      <c r="B181" s="37">
        <v>174</v>
      </c>
      <c r="C181" s="36"/>
      <c r="D181" s="30"/>
      <c r="E181" s="38" t="str">
        <f>IFERROR(IF(D181="","",VLOOKUP(D181,現場マスタ!$B$8:$K$37,2,FALSE())),"")</f>
        <v/>
      </c>
      <c r="F181" s="30"/>
      <c r="G181" s="39" t="str">
        <f>IFERROR(IF(F181="","",VLOOKUP(F181,技能者マスタ!$B$11:$N$60,2,FALSE())),"")</f>
        <v/>
      </c>
      <c r="H181" s="38" t="str">
        <f>IFERROR(IF(F181="","",VLOOKUP(F181,技能者マスタ!$B$11:$N$60,5,FALSE())),"")</f>
        <v/>
      </c>
      <c r="I181" s="40" t="str">
        <f>IFERROR(IF(F181="","",VLOOKUP(F181,技能者マスタ!$B$11:$N$60,6,FALSE())),"")</f>
        <v/>
      </c>
      <c r="J181" s="41" t="str">
        <f>IFERROR(IF(F181="","",VLOOKUP(F181,技能者マスタ!$B$11:$N$60,8,FALSE())),"")</f>
        <v/>
      </c>
      <c r="K181" s="33"/>
      <c r="L181" s="34"/>
      <c r="M181" s="33"/>
      <c r="N181" s="34"/>
    </row>
    <row r="182" spans="2:14" ht="19.5" customHeight="1">
      <c r="B182" s="37">
        <v>175</v>
      </c>
      <c r="C182" s="36"/>
      <c r="D182" s="30"/>
      <c r="E182" s="38" t="str">
        <f>IFERROR(IF(D182="","",VLOOKUP(D182,現場マスタ!$B$8:$K$37,2,FALSE())),"")</f>
        <v/>
      </c>
      <c r="F182" s="30"/>
      <c r="G182" s="39" t="str">
        <f>IFERROR(IF(F182="","",VLOOKUP(F182,技能者マスタ!$B$11:$N$60,2,FALSE())),"")</f>
        <v/>
      </c>
      <c r="H182" s="38" t="str">
        <f>IFERROR(IF(F182="","",VLOOKUP(F182,技能者マスタ!$B$11:$N$60,5,FALSE())),"")</f>
        <v/>
      </c>
      <c r="I182" s="40" t="str">
        <f>IFERROR(IF(F182="","",VLOOKUP(F182,技能者マスタ!$B$11:$N$60,6,FALSE())),"")</f>
        <v/>
      </c>
      <c r="J182" s="41" t="str">
        <f>IFERROR(IF(F182="","",VLOOKUP(F182,技能者マスタ!$B$11:$N$60,8,FALSE())),"")</f>
        <v/>
      </c>
      <c r="K182" s="33"/>
      <c r="L182" s="34"/>
      <c r="M182" s="33"/>
      <c r="N182" s="34"/>
    </row>
    <row r="183" spans="2:14" ht="19.5" customHeight="1">
      <c r="B183" s="37">
        <v>176</v>
      </c>
      <c r="C183" s="36"/>
      <c r="D183" s="30"/>
      <c r="E183" s="38" t="str">
        <f>IFERROR(IF(D183="","",VLOOKUP(D183,現場マスタ!$B$8:$K$37,2,FALSE())),"")</f>
        <v/>
      </c>
      <c r="F183" s="30"/>
      <c r="G183" s="39" t="str">
        <f>IFERROR(IF(F183="","",VLOOKUP(F183,技能者マスタ!$B$11:$N$60,2,FALSE())),"")</f>
        <v/>
      </c>
      <c r="H183" s="38" t="str">
        <f>IFERROR(IF(F183="","",VLOOKUP(F183,技能者マスタ!$B$11:$N$60,5,FALSE())),"")</f>
        <v/>
      </c>
      <c r="I183" s="40" t="str">
        <f>IFERROR(IF(F183="","",VLOOKUP(F183,技能者マスタ!$B$11:$N$60,6,FALSE())),"")</f>
        <v/>
      </c>
      <c r="J183" s="41" t="str">
        <f>IFERROR(IF(F183="","",VLOOKUP(F183,技能者マスタ!$B$11:$N$60,8,FALSE())),"")</f>
        <v/>
      </c>
      <c r="K183" s="33"/>
      <c r="L183" s="34"/>
      <c r="M183" s="33"/>
      <c r="N183" s="34"/>
    </row>
    <row r="184" spans="2:14" ht="19.5" customHeight="1">
      <c r="B184" s="37">
        <v>177</v>
      </c>
      <c r="C184" s="36"/>
      <c r="D184" s="30"/>
      <c r="E184" s="38" t="str">
        <f>IFERROR(IF(D184="","",VLOOKUP(D184,現場マスタ!$B$8:$K$37,2,FALSE())),"")</f>
        <v/>
      </c>
      <c r="F184" s="30"/>
      <c r="G184" s="39" t="str">
        <f>IFERROR(IF(F184="","",VLOOKUP(F184,技能者マスタ!$B$11:$N$60,2,FALSE())),"")</f>
        <v/>
      </c>
      <c r="H184" s="38" t="str">
        <f>IFERROR(IF(F184="","",VLOOKUP(F184,技能者マスタ!$B$11:$N$60,5,FALSE())),"")</f>
        <v/>
      </c>
      <c r="I184" s="40" t="str">
        <f>IFERROR(IF(F184="","",VLOOKUP(F184,技能者マスタ!$B$11:$N$60,6,FALSE())),"")</f>
        <v/>
      </c>
      <c r="J184" s="41" t="str">
        <f>IFERROR(IF(F184="","",VLOOKUP(F184,技能者マスタ!$B$11:$N$60,8,FALSE())),"")</f>
        <v/>
      </c>
      <c r="K184" s="33"/>
      <c r="L184" s="34"/>
      <c r="M184" s="33"/>
      <c r="N184" s="34"/>
    </row>
    <row r="185" spans="2:14" ht="19.5" customHeight="1">
      <c r="B185" s="37">
        <v>178</v>
      </c>
      <c r="C185" s="36"/>
      <c r="D185" s="30"/>
      <c r="E185" s="38" t="str">
        <f>IFERROR(IF(D185="","",VLOOKUP(D185,現場マスタ!$B$8:$K$37,2,FALSE())),"")</f>
        <v/>
      </c>
      <c r="F185" s="30"/>
      <c r="G185" s="39" t="str">
        <f>IFERROR(IF(F185="","",VLOOKUP(F185,技能者マスタ!$B$11:$N$60,2,FALSE())),"")</f>
        <v/>
      </c>
      <c r="H185" s="38" t="str">
        <f>IFERROR(IF(F185="","",VLOOKUP(F185,技能者マスタ!$B$11:$N$60,5,FALSE())),"")</f>
        <v/>
      </c>
      <c r="I185" s="40" t="str">
        <f>IFERROR(IF(F185="","",VLOOKUP(F185,技能者マスタ!$B$11:$N$60,6,FALSE())),"")</f>
        <v/>
      </c>
      <c r="J185" s="41" t="str">
        <f>IFERROR(IF(F185="","",VLOOKUP(F185,技能者マスタ!$B$11:$N$60,8,FALSE())),"")</f>
        <v/>
      </c>
      <c r="K185" s="33"/>
      <c r="L185" s="34"/>
      <c r="M185" s="33"/>
      <c r="N185" s="34"/>
    </row>
    <row r="186" spans="2:14" ht="19.5" customHeight="1">
      <c r="B186" s="37">
        <v>179</v>
      </c>
      <c r="C186" s="36"/>
      <c r="D186" s="30"/>
      <c r="E186" s="38" t="str">
        <f>IFERROR(IF(D186="","",VLOOKUP(D186,現場マスタ!$B$8:$K$37,2,FALSE())),"")</f>
        <v/>
      </c>
      <c r="F186" s="30"/>
      <c r="G186" s="39" t="str">
        <f>IFERROR(IF(F186="","",VLOOKUP(F186,技能者マスタ!$B$11:$N$60,2,FALSE())),"")</f>
        <v/>
      </c>
      <c r="H186" s="38" t="str">
        <f>IFERROR(IF(F186="","",VLOOKUP(F186,技能者マスタ!$B$11:$N$60,5,FALSE())),"")</f>
        <v/>
      </c>
      <c r="I186" s="40" t="str">
        <f>IFERROR(IF(F186="","",VLOOKUP(F186,技能者マスタ!$B$11:$N$60,6,FALSE())),"")</f>
        <v/>
      </c>
      <c r="J186" s="41" t="str">
        <f>IFERROR(IF(F186="","",VLOOKUP(F186,技能者マスタ!$B$11:$N$60,8,FALSE())),"")</f>
        <v/>
      </c>
      <c r="K186" s="33"/>
      <c r="L186" s="34"/>
      <c r="M186" s="33"/>
      <c r="N186" s="34"/>
    </row>
    <row r="187" spans="2:14" ht="19.5" customHeight="1">
      <c r="B187" s="37">
        <v>180</v>
      </c>
      <c r="C187" s="36"/>
      <c r="D187" s="30"/>
      <c r="E187" s="38" t="str">
        <f>IFERROR(IF(D187="","",VLOOKUP(D187,現場マスタ!$B$8:$K$37,2,FALSE())),"")</f>
        <v/>
      </c>
      <c r="F187" s="30"/>
      <c r="G187" s="39" t="str">
        <f>IFERROR(IF(F187="","",VLOOKUP(F187,技能者マスタ!$B$11:$N$60,2,FALSE())),"")</f>
        <v/>
      </c>
      <c r="H187" s="38" t="str">
        <f>IFERROR(IF(F187="","",VLOOKUP(F187,技能者マスタ!$B$11:$N$60,5,FALSE())),"")</f>
        <v/>
      </c>
      <c r="I187" s="40" t="str">
        <f>IFERROR(IF(F187="","",VLOOKUP(F187,技能者マスタ!$B$11:$N$60,6,FALSE())),"")</f>
        <v/>
      </c>
      <c r="J187" s="41" t="str">
        <f>IFERROR(IF(F187="","",VLOOKUP(F187,技能者マスタ!$B$11:$N$60,8,FALSE())),"")</f>
        <v/>
      </c>
      <c r="K187" s="33"/>
      <c r="L187" s="34"/>
      <c r="M187" s="33"/>
      <c r="N187" s="34"/>
    </row>
    <row r="188" spans="2:14" ht="19.5" customHeight="1">
      <c r="B188" s="37">
        <v>181</v>
      </c>
      <c r="C188" s="36"/>
      <c r="D188" s="30"/>
      <c r="E188" s="38" t="str">
        <f>IFERROR(IF(D188="","",VLOOKUP(D188,現場マスタ!$B$8:$K$37,2,FALSE())),"")</f>
        <v/>
      </c>
      <c r="F188" s="30"/>
      <c r="G188" s="39" t="str">
        <f>IFERROR(IF(F188="","",VLOOKUP(F188,技能者マスタ!$B$11:$N$60,2,FALSE())),"")</f>
        <v/>
      </c>
      <c r="H188" s="38" t="str">
        <f>IFERROR(IF(F188="","",VLOOKUP(F188,技能者マスタ!$B$11:$N$60,5,FALSE())),"")</f>
        <v/>
      </c>
      <c r="I188" s="40" t="str">
        <f>IFERROR(IF(F188="","",VLOOKUP(F188,技能者マスタ!$B$11:$N$60,6,FALSE())),"")</f>
        <v/>
      </c>
      <c r="J188" s="41" t="str">
        <f>IFERROR(IF(F188="","",VLOOKUP(F188,技能者マスタ!$B$11:$N$60,8,FALSE())),"")</f>
        <v/>
      </c>
      <c r="K188" s="33"/>
      <c r="L188" s="34"/>
      <c r="M188" s="33"/>
      <c r="N188" s="34"/>
    </row>
    <row r="189" spans="2:14" ht="19.5" customHeight="1">
      <c r="B189" s="37">
        <v>182</v>
      </c>
      <c r="C189" s="36"/>
      <c r="D189" s="30"/>
      <c r="E189" s="38" t="str">
        <f>IFERROR(IF(D189="","",VLOOKUP(D189,現場マスタ!$B$8:$K$37,2,FALSE())),"")</f>
        <v/>
      </c>
      <c r="F189" s="30"/>
      <c r="G189" s="39" t="str">
        <f>IFERROR(IF(F189="","",VLOOKUP(F189,技能者マスタ!$B$11:$N$60,2,FALSE())),"")</f>
        <v/>
      </c>
      <c r="H189" s="38" t="str">
        <f>IFERROR(IF(F189="","",VLOOKUP(F189,技能者マスタ!$B$11:$N$60,5,FALSE())),"")</f>
        <v/>
      </c>
      <c r="I189" s="40" t="str">
        <f>IFERROR(IF(F189="","",VLOOKUP(F189,技能者マスタ!$B$11:$N$60,6,FALSE())),"")</f>
        <v/>
      </c>
      <c r="J189" s="41" t="str">
        <f>IFERROR(IF(F189="","",VLOOKUP(F189,技能者マスタ!$B$11:$N$60,8,FALSE())),"")</f>
        <v/>
      </c>
      <c r="K189" s="33"/>
      <c r="L189" s="34"/>
      <c r="M189" s="33"/>
      <c r="N189" s="34"/>
    </row>
    <row r="190" spans="2:14" ht="19.5" customHeight="1">
      <c r="B190" s="37">
        <v>183</v>
      </c>
      <c r="C190" s="36"/>
      <c r="D190" s="30"/>
      <c r="E190" s="38" t="str">
        <f>IFERROR(IF(D190="","",VLOOKUP(D190,現場マスタ!$B$8:$K$37,2,FALSE())),"")</f>
        <v/>
      </c>
      <c r="F190" s="30"/>
      <c r="G190" s="39" t="str">
        <f>IFERROR(IF(F190="","",VLOOKUP(F190,技能者マスタ!$B$11:$N$60,2,FALSE())),"")</f>
        <v/>
      </c>
      <c r="H190" s="38" t="str">
        <f>IFERROR(IF(F190="","",VLOOKUP(F190,技能者マスタ!$B$11:$N$60,5,FALSE())),"")</f>
        <v/>
      </c>
      <c r="I190" s="40" t="str">
        <f>IFERROR(IF(F190="","",VLOOKUP(F190,技能者マスタ!$B$11:$N$60,6,FALSE())),"")</f>
        <v/>
      </c>
      <c r="J190" s="41" t="str">
        <f>IFERROR(IF(F190="","",VLOOKUP(F190,技能者マスタ!$B$11:$N$60,8,FALSE())),"")</f>
        <v/>
      </c>
      <c r="K190" s="33"/>
      <c r="L190" s="34"/>
      <c r="M190" s="33"/>
      <c r="N190" s="34"/>
    </row>
    <row r="191" spans="2:14" ht="19.5" customHeight="1">
      <c r="B191" s="37">
        <v>184</v>
      </c>
      <c r="C191" s="36"/>
      <c r="D191" s="30"/>
      <c r="E191" s="38" t="str">
        <f>IFERROR(IF(D191="","",VLOOKUP(D191,現場マスタ!$B$8:$K$37,2,FALSE())),"")</f>
        <v/>
      </c>
      <c r="F191" s="30"/>
      <c r="G191" s="39" t="str">
        <f>IFERROR(IF(F191="","",VLOOKUP(F191,技能者マスタ!$B$11:$N$60,2,FALSE())),"")</f>
        <v/>
      </c>
      <c r="H191" s="38" t="str">
        <f>IFERROR(IF(F191="","",VLOOKUP(F191,技能者マスタ!$B$11:$N$60,5,FALSE())),"")</f>
        <v/>
      </c>
      <c r="I191" s="40" t="str">
        <f>IFERROR(IF(F191="","",VLOOKUP(F191,技能者マスタ!$B$11:$N$60,6,FALSE())),"")</f>
        <v/>
      </c>
      <c r="J191" s="41" t="str">
        <f>IFERROR(IF(F191="","",VLOOKUP(F191,技能者マスタ!$B$11:$N$60,8,FALSE())),"")</f>
        <v/>
      </c>
      <c r="K191" s="33"/>
      <c r="L191" s="34"/>
      <c r="M191" s="33"/>
      <c r="N191" s="34"/>
    </row>
    <row r="192" spans="2:14" ht="19.5" customHeight="1">
      <c r="B192" s="37">
        <v>185</v>
      </c>
      <c r="C192" s="36"/>
      <c r="D192" s="30"/>
      <c r="E192" s="38" t="str">
        <f>IFERROR(IF(D192="","",VLOOKUP(D192,現場マスタ!$B$8:$K$37,2,FALSE())),"")</f>
        <v/>
      </c>
      <c r="F192" s="30"/>
      <c r="G192" s="39" t="str">
        <f>IFERROR(IF(F192="","",VLOOKUP(F192,技能者マスタ!$B$11:$N$60,2,FALSE())),"")</f>
        <v/>
      </c>
      <c r="H192" s="38" t="str">
        <f>IFERROR(IF(F192="","",VLOOKUP(F192,技能者マスタ!$B$11:$N$60,5,FALSE())),"")</f>
        <v/>
      </c>
      <c r="I192" s="40" t="str">
        <f>IFERROR(IF(F192="","",VLOOKUP(F192,技能者マスタ!$B$11:$N$60,6,FALSE())),"")</f>
        <v/>
      </c>
      <c r="J192" s="41" t="str">
        <f>IFERROR(IF(F192="","",VLOOKUP(F192,技能者マスタ!$B$11:$N$60,8,FALSE())),"")</f>
        <v/>
      </c>
      <c r="K192" s="33"/>
      <c r="L192" s="34"/>
      <c r="M192" s="33"/>
      <c r="N192" s="34"/>
    </row>
    <row r="193" spans="2:14" ht="19.5" customHeight="1">
      <c r="B193" s="37">
        <v>186</v>
      </c>
      <c r="C193" s="36"/>
      <c r="D193" s="30"/>
      <c r="E193" s="38" t="str">
        <f>IFERROR(IF(D193="","",VLOOKUP(D193,現場マスタ!$B$8:$K$37,2,FALSE())),"")</f>
        <v/>
      </c>
      <c r="F193" s="30"/>
      <c r="G193" s="39" t="str">
        <f>IFERROR(IF(F193="","",VLOOKUP(F193,技能者マスタ!$B$11:$N$60,2,FALSE())),"")</f>
        <v/>
      </c>
      <c r="H193" s="38" t="str">
        <f>IFERROR(IF(F193="","",VLOOKUP(F193,技能者マスタ!$B$11:$N$60,5,FALSE())),"")</f>
        <v/>
      </c>
      <c r="I193" s="40" t="str">
        <f>IFERROR(IF(F193="","",VLOOKUP(F193,技能者マスタ!$B$11:$N$60,6,FALSE())),"")</f>
        <v/>
      </c>
      <c r="J193" s="41" t="str">
        <f>IFERROR(IF(F193="","",VLOOKUP(F193,技能者マスタ!$B$11:$N$60,8,FALSE())),"")</f>
        <v/>
      </c>
      <c r="K193" s="33"/>
      <c r="L193" s="34"/>
      <c r="M193" s="33"/>
      <c r="N193" s="34"/>
    </row>
    <row r="194" spans="2:14" ht="19.5" customHeight="1">
      <c r="B194" s="37">
        <v>187</v>
      </c>
      <c r="C194" s="36"/>
      <c r="D194" s="30"/>
      <c r="E194" s="38" t="str">
        <f>IFERROR(IF(D194="","",VLOOKUP(D194,現場マスタ!$B$8:$K$37,2,FALSE())),"")</f>
        <v/>
      </c>
      <c r="F194" s="30"/>
      <c r="G194" s="39" t="str">
        <f>IFERROR(IF(F194="","",VLOOKUP(F194,技能者マスタ!$B$11:$N$60,2,FALSE())),"")</f>
        <v/>
      </c>
      <c r="H194" s="38" t="str">
        <f>IFERROR(IF(F194="","",VLOOKUP(F194,技能者マスタ!$B$11:$N$60,5,FALSE())),"")</f>
        <v/>
      </c>
      <c r="I194" s="40" t="str">
        <f>IFERROR(IF(F194="","",VLOOKUP(F194,技能者マスタ!$B$11:$N$60,6,FALSE())),"")</f>
        <v/>
      </c>
      <c r="J194" s="41" t="str">
        <f>IFERROR(IF(F194="","",VLOOKUP(F194,技能者マスタ!$B$11:$N$60,8,FALSE())),"")</f>
        <v/>
      </c>
      <c r="K194" s="33"/>
      <c r="L194" s="34"/>
      <c r="M194" s="33"/>
      <c r="N194" s="34"/>
    </row>
    <row r="195" spans="2:14" ht="19.5" customHeight="1">
      <c r="B195" s="37">
        <v>188</v>
      </c>
      <c r="C195" s="36"/>
      <c r="D195" s="30"/>
      <c r="E195" s="38" t="str">
        <f>IFERROR(IF(D195="","",VLOOKUP(D195,現場マスタ!$B$8:$K$37,2,FALSE())),"")</f>
        <v/>
      </c>
      <c r="F195" s="30"/>
      <c r="G195" s="39" t="str">
        <f>IFERROR(IF(F195="","",VLOOKUP(F195,技能者マスタ!$B$11:$N$60,2,FALSE())),"")</f>
        <v/>
      </c>
      <c r="H195" s="38" t="str">
        <f>IFERROR(IF(F195="","",VLOOKUP(F195,技能者マスタ!$B$11:$N$60,5,FALSE())),"")</f>
        <v/>
      </c>
      <c r="I195" s="40" t="str">
        <f>IFERROR(IF(F195="","",VLOOKUP(F195,技能者マスタ!$B$11:$N$60,6,FALSE())),"")</f>
        <v/>
      </c>
      <c r="J195" s="41" t="str">
        <f>IFERROR(IF(F195="","",VLOOKUP(F195,技能者マスタ!$B$11:$N$60,8,FALSE())),"")</f>
        <v/>
      </c>
      <c r="K195" s="33"/>
      <c r="L195" s="34"/>
      <c r="M195" s="33"/>
      <c r="N195" s="34"/>
    </row>
    <row r="196" spans="2:14" ht="19.5" customHeight="1">
      <c r="B196" s="37">
        <v>189</v>
      </c>
      <c r="C196" s="36"/>
      <c r="D196" s="30"/>
      <c r="E196" s="38" t="str">
        <f>IFERROR(IF(D196="","",VLOOKUP(D196,現場マスタ!$B$8:$K$37,2,FALSE())),"")</f>
        <v/>
      </c>
      <c r="F196" s="30"/>
      <c r="G196" s="39" t="str">
        <f>IFERROR(IF(F196="","",VLOOKUP(F196,技能者マスタ!$B$11:$N$60,2,FALSE())),"")</f>
        <v/>
      </c>
      <c r="H196" s="38" t="str">
        <f>IFERROR(IF(F196="","",VLOOKUP(F196,技能者マスタ!$B$11:$N$60,5,FALSE())),"")</f>
        <v/>
      </c>
      <c r="I196" s="40" t="str">
        <f>IFERROR(IF(F196="","",VLOOKUP(F196,技能者マスタ!$B$11:$N$60,6,FALSE())),"")</f>
        <v/>
      </c>
      <c r="J196" s="41" t="str">
        <f>IFERROR(IF(F196="","",VLOOKUP(F196,技能者マスタ!$B$11:$N$60,8,FALSE())),"")</f>
        <v/>
      </c>
      <c r="K196" s="33"/>
      <c r="L196" s="34"/>
      <c r="M196" s="33"/>
      <c r="N196" s="34"/>
    </row>
    <row r="197" spans="2:14" ht="19.5" customHeight="1">
      <c r="B197" s="37">
        <v>190</v>
      </c>
      <c r="C197" s="36"/>
      <c r="D197" s="30"/>
      <c r="E197" s="38" t="str">
        <f>IFERROR(IF(D197="","",VLOOKUP(D197,現場マスタ!$B$8:$K$37,2,FALSE())),"")</f>
        <v/>
      </c>
      <c r="F197" s="30"/>
      <c r="G197" s="39" t="str">
        <f>IFERROR(IF(F197="","",VLOOKUP(F197,技能者マスタ!$B$11:$N$60,2,FALSE())),"")</f>
        <v/>
      </c>
      <c r="H197" s="38" t="str">
        <f>IFERROR(IF(F197="","",VLOOKUP(F197,技能者マスタ!$B$11:$N$60,5,FALSE())),"")</f>
        <v/>
      </c>
      <c r="I197" s="40" t="str">
        <f>IFERROR(IF(F197="","",VLOOKUP(F197,技能者マスタ!$B$11:$N$60,6,FALSE())),"")</f>
        <v/>
      </c>
      <c r="J197" s="41" t="str">
        <f>IFERROR(IF(F197="","",VLOOKUP(F197,技能者マスタ!$B$11:$N$60,8,FALSE())),"")</f>
        <v/>
      </c>
      <c r="K197" s="33"/>
      <c r="L197" s="34"/>
      <c r="M197" s="33"/>
      <c r="N197" s="34"/>
    </row>
    <row r="198" spans="2:14" ht="19.5" customHeight="1">
      <c r="B198" s="37">
        <v>191</v>
      </c>
      <c r="C198" s="36"/>
      <c r="D198" s="30"/>
      <c r="E198" s="38" t="str">
        <f>IFERROR(IF(D198="","",VLOOKUP(D198,現場マスタ!$B$8:$K$37,2,FALSE())),"")</f>
        <v/>
      </c>
      <c r="F198" s="30"/>
      <c r="G198" s="39" t="str">
        <f>IFERROR(IF(F198="","",VLOOKUP(F198,技能者マスタ!$B$11:$N$60,2,FALSE())),"")</f>
        <v/>
      </c>
      <c r="H198" s="38" t="str">
        <f>IFERROR(IF(F198="","",VLOOKUP(F198,技能者マスタ!$B$11:$N$60,5,FALSE())),"")</f>
        <v/>
      </c>
      <c r="I198" s="40" t="str">
        <f>IFERROR(IF(F198="","",VLOOKUP(F198,技能者マスタ!$B$11:$N$60,6,FALSE())),"")</f>
        <v/>
      </c>
      <c r="J198" s="41" t="str">
        <f>IFERROR(IF(F198="","",VLOOKUP(F198,技能者マスタ!$B$11:$N$60,8,FALSE())),"")</f>
        <v/>
      </c>
      <c r="K198" s="33"/>
      <c r="L198" s="34"/>
      <c r="M198" s="33"/>
      <c r="N198" s="34"/>
    </row>
    <row r="199" spans="2:14" ht="19.5" customHeight="1">
      <c r="B199" s="37">
        <v>192</v>
      </c>
      <c r="C199" s="36"/>
      <c r="D199" s="30"/>
      <c r="E199" s="38" t="str">
        <f>IFERROR(IF(D199="","",VLOOKUP(D199,現場マスタ!$B$8:$K$37,2,FALSE())),"")</f>
        <v/>
      </c>
      <c r="F199" s="30"/>
      <c r="G199" s="39" t="str">
        <f>IFERROR(IF(F199="","",VLOOKUP(F199,技能者マスタ!$B$11:$N$60,2,FALSE())),"")</f>
        <v/>
      </c>
      <c r="H199" s="38" t="str">
        <f>IFERROR(IF(F199="","",VLOOKUP(F199,技能者マスタ!$B$11:$N$60,5,FALSE())),"")</f>
        <v/>
      </c>
      <c r="I199" s="40" t="str">
        <f>IFERROR(IF(F199="","",VLOOKUP(F199,技能者マスタ!$B$11:$N$60,6,FALSE())),"")</f>
        <v/>
      </c>
      <c r="J199" s="41" t="str">
        <f>IFERROR(IF(F199="","",VLOOKUP(F199,技能者マスタ!$B$11:$N$60,8,FALSE())),"")</f>
        <v/>
      </c>
      <c r="K199" s="33"/>
      <c r="L199" s="34"/>
      <c r="M199" s="33"/>
      <c r="N199" s="34"/>
    </row>
    <row r="200" spans="2:14" ht="19.5" customHeight="1">
      <c r="B200" s="37">
        <v>193</v>
      </c>
      <c r="C200" s="36"/>
      <c r="D200" s="30"/>
      <c r="E200" s="38" t="str">
        <f>IFERROR(IF(D200="","",VLOOKUP(D200,現場マスタ!$B$8:$K$37,2,FALSE())),"")</f>
        <v/>
      </c>
      <c r="F200" s="30"/>
      <c r="G200" s="39" t="str">
        <f>IFERROR(IF(F200="","",VLOOKUP(F200,技能者マスタ!$B$11:$N$60,2,FALSE())),"")</f>
        <v/>
      </c>
      <c r="H200" s="38" t="str">
        <f>IFERROR(IF(F200="","",VLOOKUP(F200,技能者マスタ!$B$11:$N$60,5,FALSE())),"")</f>
        <v/>
      </c>
      <c r="I200" s="40" t="str">
        <f>IFERROR(IF(F200="","",VLOOKUP(F200,技能者マスタ!$B$11:$N$60,6,FALSE())),"")</f>
        <v/>
      </c>
      <c r="J200" s="41" t="str">
        <f>IFERROR(IF(F200="","",VLOOKUP(F200,技能者マスタ!$B$11:$N$60,8,FALSE())),"")</f>
        <v/>
      </c>
      <c r="K200" s="33"/>
      <c r="L200" s="34"/>
      <c r="M200" s="33"/>
      <c r="N200" s="34"/>
    </row>
    <row r="201" spans="2:14" ht="19.5" customHeight="1">
      <c r="B201" s="37">
        <v>194</v>
      </c>
      <c r="C201" s="36"/>
      <c r="D201" s="30"/>
      <c r="E201" s="38" t="str">
        <f>IFERROR(IF(D201="","",VLOOKUP(D201,現場マスタ!$B$8:$K$37,2,FALSE())),"")</f>
        <v/>
      </c>
      <c r="F201" s="30"/>
      <c r="G201" s="39" t="str">
        <f>IFERROR(IF(F201="","",VLOOKUP(F201,技能者マスタ!$B$11:$N$60,2,FALSE())),"")</f>
        <v/>
      </c>
      <c r="H201" s="38" t="str">
        <f>IFERROR(IF(F201="","",VLOOKUP(F201,技能者マスタ!$B$11:$N$60,5,FALSE())),"")</f>
        <v/>
      </c>
      <c r="I201" s="40" t="str">
        <f>IFERROR(IF(F201="","",VLOOKUP(F201,技能者マスタ!$B$11:$N$60,6,FALSE())),"")</f>
        <v/>
      </c>
      <c r="J201" s="41" t="str">
        <f>IFERROR(IF(F201="","",VLOOKUP(F201,技能者マスタ!$B$11:$N$60,8,FALSE())),"")</f>
        <v/>
      </c>
      <c r="K201" s="33"/>
      <c r="L201" s="34"/>
      <c r="M201" s="33"/>
      <c r="N201" s="34"/>
    </row>
    <row r="202" spans="2:14" ht="19.5" customHeight="1">
      <c r="B202" s="37">
        <v>195</v>
      </c>
      <c r="C202" s="36"/>
      <c r="D202" s="30"/>
      <c r="E202" s="38" t="str">
        <f>IFERROR(IF(D202="","",VLOOKUP(D202,現場マスタ!$B$8:$K$37,2,FALSE())),"")</f>
        <v/>
      </c>
      <c r="F202" s="30"/>
      <c r="G202" s="39" t="str">
        <f>IFERROR(IF(F202="","",VLOOKUP(F202,技能者マスタ!$B$11:$N$60,2,FALSE())),"")</f>
        <v/>
      </c>
      <c r="H202" s="38" t="str">
        <f>IFERROR(IF(F202="","",VLOOKUP(F202,技能者マスタ!$B$11:$N$60,5,FALSE())),"")</f>
        <v/>
      </c>
      <c r="I202" s="40" t="str">
        <f>IFERROR(IF(F202="","",VLOOKUP(F202,技能者マスタ!$B$11:$N$60,6,FALSE())),"")</f>
        <v/>
      </c>
      <c r="J202" s="41" t="str">
        <f>IFERROR(IF(F202="","",VLOOKUP(F202,技能者マスタ!$B$11:$N$60,8,FALSE())),"")</f>
        <v/>
      </c>
      <c r="K202" s="33"/>
      <c r="L202" s="34"/>
      <c r="M202" s="33"/>
      <c r="N202" s="34"/>
    </row>
    <row r="203" spans="2:14" ht="19.5" customHeight="1">
      <c r="B203" s="37">
        <v>196</v>
      </c>
      <c r="C203" s="36"/>
      <c r="D203" s="30"/>
      <c r="E203" s="38" t="str">
        <f>IFERROR(IF(D203="","",VLOOKUP(D203,現場マスタ!$B$8:$K$37,2,FALSE())),"")</f>
        <v/>
      </c>
      <c r="F203" s="30"/>
      <c r="G203" s="39" t="str">
        <f>IFERROR(IF(F203="","",VLOOKUP(F203,技能者マスタ!$B$11:$N$60,2,FALSE())),"")</f>
        <v/>
      </c>
      <c r="H203" s="38" t="str">
        <f>IFERROR(IF(F203="","",VLOOKUP(F203,技能者マスタ!$B$11:$N$60,5,FALSE())),"")</f>
        <v/>
      </c>
      <c r="I203" s="40" t="str">
        <f>IFERROR(IF(F203="","",VLOOKUP(F203,技能者マスタ!$B$11:$N$60,6,FALSE())),"")</f>
        <v/>
      </c>
      <c r="J203" s="41" t="str">
        <f>IFERROR(IF(F203="","",VLOOKUP(F203,技能者マスタ!$B$11:$N$60,8,FALSE())),"")</f>
        <v/>
      </c>
      <c r="K203" s="33"/>
      <c r="L203" s="34"/>
      <c r="M203" s="33"/>
      <c r="N203" s="34"/>
    </row>
    <row r="204" spans="2:14" ht="19.5" customHeight="1">
      <c r="B204" s="37">
        <v>197</v>
      </c>
      <c r="C204" s="36"/>
      <c r="D204" s="30"/>
      <c r="E204" s="38" t="str">
        <f>IFERROR(IF(D204="","",VLOOKUP(D204,現場マスタ!$B$8:$K$37,2,FALSE())),"")</f>
        <v/>
      </c>
      <c r="F204" s="30"/>
      <c r="G204" s="39" t="str">
        <f>IFERROR(IF(F204="","",VLOOKUP(F204,技能者マスタ!$B$11:$N$60,2,FALSE())),"")</f>
        <v/>
      </c>
      <c r="H204" s="38" t="str">
        <f>IFERROR(IF(F204="","",VLOOKUP(F204,技能者マスタ!$B$11:$N$60,5,FALSE())),"")</f>
        <v/>
      </c>
      <c r="I204" s="40" t="str">
        <f>IFERROR(IF(F204="","",VLOOKUP(F204,技能者マスタ!$B$11:$N$60,6,FALSE())),"")</f>
        <v/>
      </c>
      <c r="J204" s="41" t="str">
        <f>IFERROR(IF(F204="","",VLOOKUP(F204,技能者マスタ!$B$11:$N$60,8,FALSE())),"")</f>
        <v/>
      </c>
      <c r="K204" s="33"/>
      <c r="L204" s="34"/>
      <c r="M204" s="33"/>
      <c r="N204" s="34"/>
    </row>
    <row r="205" spans="2:14" ht="19.5" customHeight="1">
      <c r="B205" s="37">
        <v>198</v>
      </c>
      <c r="C205" s="36"/>
      <c r="D205" s="30"/>
      <c r="E205" s="38" t="str">
        <f>IFERROR(IF(D205="","",VLOOKUP(D205,現場マスタ!$B$8:$K$37,2,FALSE())),"")</f>
        <v/>
      </c>
      <c r="F205" s="30"/>
      <c r="G205" s="39" t="str">
        <f>IFERROR(IF(F205="","",VLOOKUP(F205,技能者マスタ!$B$11:$N$60,2,FALSE())),"")</f>
        <v/>
      </c>
      <c r="H205" s="38" t="str">
        <f>IFERROR(IF(F205="","",VLOOKUP(F205,技能者マスタ!$B$11:$N$60,5,FALSE())),"")</f>
        <v/>
      </c>
      <c r="I205" s="40" t="str">
        <f>IFERROR(IF(F205="","",VLOOKUP(F205,技能者マスタ!$B$11:$N$60,6,FALSE())),"")</f>
        <v/>
      </c>
      <c r="J205" s="41" t="str">
        <f>IFERROR(IF(F205="","",VLOOKUP(F205,技能者マスタ!$B$11:$N$60,8,FALSE())),"")</f>
        <v/>
      </c>
      <c r="K205" s="33"/>
      <c r="L205" s="34"/>
      <c r="M205" s="33"/>
      <c r="N205" s="34"/>
    </row>
    <row r="206" spans="2:14" ht="19.5" customHeight="1">
      <c r="B206" s="37">
        <v>199</v>
      </c>
      <c r="C206" s="36"/>
      <c r="D206" s="30"/>
      <c r="E206" s="38" t="str">
        <f>IFERROR(IF(D206="","",VLOOKUP(D206,現場マスタ!$B$8:$K$37,2,FALSE())),"")</f>
        <v/>
      </c>
      <c r="F206" s="30"/>
      <c r="G206" s="39" t="str">
        <f>IFERROR(IF(F206="","",VLOOKUP(F206,技能者マスタ!$B$11:$N$60,2,FALSE())),"")</f>
        <v/>
      </c>
      <c r="H206" s="38" t="str">
        <f>IFERROR(IF(F206="","",VLOOKUP(F206,技能者マスタ!$B$11:$N$60,5,FALSE())),"")</f>
        <v/>
      </c>
      <c r="I206" s="40" t="str">
        <f>IFERROR(IF(F206="","",VLOOKUP(F206,技能者マスタ!$B$11:$N$60,6,FALSE())),"")</f>
        <v/>
      </c>
      <c r="J206" s="41" t="str">
        <f>IFERROR(IF(F206="","",VLOOKUP(F206,技能者マスタ!$B$11:$N$60,8,FALSE())),"")</f>
        <v/>
      </c>
      <c r="K206" s="33"/>
      <c r="L206" s="34"/>
      <c r="M206" s="33"/>
      <c r="N206" s="34"/>
    </row>
    <row r="207" spans="2:14" ht="19.5" customHeight="1">
      <c r="B207" s="37">
        <v>200</v>
      </c>
      <c r="C207" s="36"/>
      <c r="D207" s="30"/>
      <c r="E207" s="38" t="str">
        <f>IFERROR(IF(D207="","",VLOOKUP(D207,現場マスタ!$B$8:$K$37,2,FALSE())),"")</f>
        <v/>
      </c>
      <c r="F207" s="30"/>
      <c r="G207" s="39" t="str">
        <f>IFERROR(IF(F207="","",VLOOKUP(F207,技能者マスタ!$B$11:$N$60,2,FALSE())),"")</f>
        <v/>
      </c>
      <c r="H207" s="38" t="str">
        <f>IFERROR(IF(F207="","",VLOOKUP(F207,技能者マスタ!$B$11:$N$60,5,FALSE())),"")</f>
        <v/>
      </c>
      <c r="I207" s="40" t="str">
        <f>IFERROR(IF(F207="","",VLOOKUP(F207,技能者マスタ!$B$11:$N$60,6,FALSE())),"")</f>
        <v/>
      </c>
      <c r="J207" s="41" t="str">
        <f>IFERROR(IF(F207="","",VLOOKUP(F207,技能者マスタ!$B$11:$N$60,8,FALSE())),"")</f>
        <v/>
      </c>
      <c r="K207" s="33"/>
      <c r="L207" s="34"/>
      <c r="M207" s="33"/>
      <c r="N207" s="34"/>
    </row>
    <row r="209" spans="2:14" ht="24" customHeight="1">
      <c r="B209" s="62" t="str">
        <f>"記録件数: "&amp;COUNTA(C8:C207)&amp;"件 / 延べ就業日数 "&amp;COUNTA(F8:F207)&amp;"人日"</f>
        <v>記録件数: 0件 / 延べ就業日数 0人日</v>
      </c>
      <c r="C209" s="62"/>
      <c r="D209" s="62"/>
      <c r="E209" s="62"/>
      <c r="F209" s="62"/>
      <c r="G209" s="62"/>
      <c r="H209" s="62"/>
      <c r="I209" s="62"/>
      <c r="J209" s="62"/>
      <c r="K209" s="62"/>
      <c r="L209" s="62"/>
      <c r="M209" s="62"/>
      <c r="N209" s="62"/>
    </row>
    <row r="211" spans="2:14">
      <c r="B211" s="60" t="s">
        <v>137</v>
      </c>
      <c r="C211" s="60"/>
      <c r="D211" s="60"/>
      <c r="E211" s="60"/>
      <c r="F211" s="60"/>
      <c r="G211" s="60"/>
      <c r="H211" s="60"/>
      <c r="I211" s="60"/>
      <c r="J211" s="60"/>
      <c r="K211" s="60"/>
      <c r="L211" s="60"/>
      <c r="M211" s="60"/>
      <c r="N211" s="60"/>
    </row>
  </sheetData>
  <mergeCells count="4">
    <mergeCell ref="B2:F2"/>
    <mergeCell ref="B5:N5"/>
    <mergeCell ref="B209:N209"/>
    <mergeCell ref="B211:N211"/>
  </mergeCells>
  <phoneticPr fontId="43"/>
  <conditionalFormatting sqref="J8:J207">
    <cfRule type="cellIs" dxfId="10" priority="2" operator="equal">
      <formula>1</formula>
    </cfRule>
    <cfRule type="cellIs" dxfId="9" priority="3" operator="equal">
      <formula>2</formula>
    </cfRule>
    <cfRule type="cellIs" dxfId="8" priority="4" operator="equal">
      <formula>3</formula>
    </cfRule>
    <cfRule type="cellIs" dxfId="7" priority="5" operator="equal">
      <formula>4</formula>
    </cfRule>
  </conditionalFormatting>
  <conditionalFormatting sqref="M8:M207">
    <cfRule type="cellIs" dxfId="6" priority="6" operator="equal">
      <formula>"作業主任者"</formula>
    </cfRule>
    <cfRule type="cellIs" dxfId="5" priority="7" operator="equal">
      <formula>"能力者"</formula>
    </cfRule>
    <cfRule type="cellIs" dxfId="4" priority="8" operator="equal">
      <formula>"二人番"</formula>
    </cfRule>
  </conditionalFormatting>
  <dataValidations count="2">
    <dataValidation type="list" allowBlank="1" sqref="K8:K207" xr:uid="{00000000-0002-0000-0300-000000000000}">
      <formula1>"代表,職長,班長,作業員,見習い,助手"</formula1>
      <formula2>0</formula2>
    </dataValidation>
    <dataValidation type="list" allowBlank="1" sqref="M8:M207" xr:uid="{00000000-0002-0000-0300-000001000000}">
      <formula1>"作業主任者,能力者,二人番,該当なし"</formula1>
      <formula2>0</formula2>
    </dataValidation>
  </dataValidations>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M111"/>
  <sheetViews>
    <sheetView showGridLines="0" zoomScaleNormal="100" workbookViewId="0">
      <pane xSplit="4" ySplit="7" topLeftCell="E8" activePane="bottomRight" state="frozen"/>
      <selection pane="topRight" activeCell="E1" sqref="E1"/>
      <selection pane="bottomLeft" activeCell="A8" sqref="A8"/>
      <selection pane="bottomRight"/>
    </sheetView>
  </sheetViews>
  <sheetFormatPr defaultColWidth="8.7109375" defaultRowHeight="15"/>
  <cols>
    <col min="1" max="1" width="2" customWidth="1"/>
    <col min="2" max="2" width="5" customWidth="1"/>
    <col min="3" max="3" width="11" customWidth="1"/>
    <col min="4" max="4" width="9" customWidth="1"/>
    <col min="5" max="5" width="22" customWidth="1"/>
    <col min="6" max="6" width="12" customWidth="1"/>
    <col min="7" max="7" width="14" customWidth="1"/>
    <col min="8" max="11" width="10" customWidth="1"/>
    <col min="12" max="12" width="22" customWidth="1"/>
    <col min="13" max="13" width="16" customWidth="1"/>
    <col min="14" max="14" width="4" customWidth="1"/>
  </cols>
  <sheetData>
    <row r="2" spans="2:13" ht="31.5" customHeight="1">
      <c r="B2" s="14" t="s">
        <v>154</v>
      </c>
      <c r="C2" s="14"/>
      <c r="D2" s="14"/>
      <c r="E2" s="14"/>
      <c r="F2" s="14"/>
      <c r="M2" s="23" t="s">
        <v>111</v>
      </c>
    </row>
    <row r="3" spans="2:13" ht="3.75" customHeight="1">
      <c r="B3" s="16"/>
      <c r="C3" s="16"/>
      <c r="D3" s="16"/>
      <c r="E3" s="16"/>
      <c r="F3" s="16"/>
      <c r="G3" s="16"/>
      <c r="H3" s="16"/>
      <c r="I3" s="16"/>
      <c r="J3" s="16"/>
      <c r="K3" s="16"/>
      <c r="L3" s="16"/>
      <c r="M3" s="16"/>
    </row>
    <row r="4" spans="2:13" ht="6" customHeight="1"/>
    <row r="5" spans="2:13" ht="21.75" customHeight="1">
      <c r="B5" s="61" t="s">
        <v>155</v>
      </c>
      <c r="C5" s="61"/>
      <c r="D5" s="61"/>
      <c r="E5" s="61"/>
      <c r="F5" s="61"/>
      <c r="G5" s="61"/>
      <c r="H5" s="61"/>
      <c r="I5" s="61"/>
      <c r="J5" s="61"/>
      <c r="K5" s="61"/>
      <c r="L5" s="61"/>
      <c r="M5" s="61"/>
    </row>
    <row r="6" spans="2:13" ht="6" customHeight="1"/>
    <row r="7" spans="2:13" ht="36" customHeight="1">
      <c r="B7" s="29" t="s">
        <v>150</v>
      </c>
      <c r="C7" s="28" t="s">
        <v>156</v>
      </c>
      <c r="D7" s="28" t="s">
        <v>139</v>
      </c>
      <c r="E7" s="28" t="s">
        <v>140</v>
      </c>
      <c r="F7" s="28" t="s">
        <v>124</v>
      </c>
      <c r="G7" s="28" t="s">
        <v>125</v>
      </c>
      <c r="H7" s="28" t="s">
        <v>157</v>
      </c>
      <c r="I7" s="28" t="s">
        <v>158</v>
      </c>
      <c r="J7" s="28" t="s">
        <v>159</v>
      </c>
      <c r="K7" s="28" t="s">
        <v>160</v>
      </c>
      <c r="L7" s="28" t="s">
        <v>152</v>
      </c>
      <c r="M7" s="28" t="s">
        <v>136</v>
      </c>
    </row>
    <row r="8" spans="2:13" ht="21.75" customHeight="1">
      <c r="B8" s="37">
        <v>1</v>
      </c>
      <c r="C8" s="36"/>
      <c r="D8" s="30"/>
      <c r="E8" s="38" t="str">
        <f>IFERROR(IF(D8="","",VLOOKUP(D8,現場マスタ!$B$8:$K$37,2,FALSE())),"")</f>
        <v/>
      </c>
      <c r="F8" s="30"/>
      <c r="G8" s="39" t="str">
        <f>IFERROR(IF(F8="","",VLOOKUP(F8,技能者マスタ!$B$11:$N$60,2,FALSE())),"")</f>
        <v/>
      </c>
      <c r="H8" s="42"/>
      <c r="I8" s="42"/>
      <c r="J8" s="42"/>
      <c r="K8" s="43" t="str">
        <f t="shared" ref="K8:K39" si="0">IFERROR(IF(OR(H8="",I8=""),"",I8-H8-IF(J8="",0,J8)),"")</f>
        <v/>
      </c>
      <c r="L8" s="34"/>
      <c r="M8" s="34"/>
    </row>
    <row r="9" spans="2:13" ht="21.75" customHeight="1">
      <c r="B9" s="37">
        <v>2</v>
      </c>
      <c r="C9" s="36"/>
      <c r="D9" s="30"/>
      <c r="E9" s="38" t="str">
        <f>IFERROR(IF(D9="","",VLOOKUP(D9,現場マスタ!$B$8:$K$37,2,FALSE())),"")</f>
        <v/>
      </c>
      <c r="F9" s="30"/>
      <c r="G9" s="39" t="str">
        <f>IFERROR(IF(F9="","",VLOOKUP(F9,技能者マスタ!$B$11:$N$60,2,FALSE())),"")</f>
        <v/>
      </c>
      <c r="H9" s="42"/>
      <c r="I9" s="42"/>
      <c r="J9" s="42"/>
      <c r="K9" s="43" t="str">
        <f t="shared" si="0"/>
        <v/>
      </c>
      <c r="L9" s="34"/>
      <c r="M9" s="34"/>
    </row>
    <row r="10" spans="2:13" ht="21.75" customHeight="1">
      <c r="B10" s="37">
        <v>3</v>
      </c>
      <c r="C10" s="36"/>
      <c r="D10" s="30"/>
      <c r="E10" s="38" t="str">
        <f>IFERROR(IF(D10="","",VLOOKUP(D10,現場マスタ!$B$8:$K$37,2,FALSE())),"")</f>
        <v/>
      </c>
      <c r="F10" s="30"/>
      <c r="G10" s="39" t="str">
        <f>IFERROR(IF(F10="","",VLOOKUP(F10,技能者マスタ!$B$11:$N$60,2,FALSE())),"")</f>
        <v/>
      </c>
      <c r="H10" s="42"/>
      <c r="I10" s="42"/>
      <c r="J10" s="42"/>
      <c r="K10" s="43" t="str">
        <f t="shared" si="0"/>
        <v/>
      </c>
      <c r="L10" s="34"/>
      <c r="M10" s="34"/>
    </row>
    <row r="11" spans="2:13" ht="21.75" customHeight="1">
      <c r="B11" s="37">
        <v>4</v>
      </c>
      <c r="C11" s="36"/>
      <c r="D11" s="30"/>
      <c r="E11" s="38" t="str">
        <f>IFERROR(IF(D11="","",VLOOKUP(D11,現場マスタ!$B$8:$K$37,2,FALSE())),"")</f>
        <v/>
      </c>
      <c r="F11" s="30"/>
      <c r="G11" s="39" t="str">
        <f>IFERROR(IF(F11="","",VLOOKUP(F11,技能者マスタ!$B$11:$N$60,2,FALSE())),"")</f>
        <v/>
      </c>
      <c r="H11" s="42"/>
      <c r="I11" s="42"/>
      <c r="J11" s="42"/>
      <c r="K11" s="43" t="str">
        <f t="shared" si="0"/>
        <v/>
      </c>
      <c r="L11" s="34"/>
      <c r="M11" s="34"/>
    </row>
    <row r="12" spans="2:13" ht="21.75" customHeight="1">
      <c r="B12" s="37">
        <v>5</v>
      </c>
      <c r="C12" s="36"/>
      <c r="D12" s="30"/>
      <c r="E12" s="38" t="str">
        <f>IFERROR(IF(D12="","",VLOOKUP(D12,現場マスタ!$B$8:$K$37,2,FALSE())),"")</f>
        <v/>
      </c>
      <c r="F12" s="30"/>
      <c r="G12" s="39" t="str">
        <f>IFERROR(IF(F12="","",VLOOKUP(F12,技能者マスタ!$B$11:$N$60,2,FALSE())),"")</f>
        <v/>
      </c>
      <c r="H12" s="42"/>
      <c r="I12" s="42"/>
      <c r="J12" s="42"/>
      <c r="K12" s="43" t="str">
        <f t="shared" si="0"/>
        <v/>
      </c>
      <c r="L12" s="34"/>
      <c r="M12" s="34"/>
    </row>
    <row r="13" spans="2:13" ht="21.75" customHeight="1">
      <c r="B13" s="37">
        <v>6</v>
      </c>
      <c r="C13" s="36"/>
      <c r="D13" s="30"/>
      <c r="E13" s="38" t="str">
        <f>IFERROR(IF(D13="","",VLOOKUP(D13,現場マスタ!$B$8:$K$37,2,FALSE())),"")</f>
        <v/>
      </c>
      <c r="F13" s="30"/>
      <c r="G13" s="39" t="str">
        <f>IFERROR(IF(F13="","",VLOOKUP(F13,技能者マスタ!$B$11:$N$60,2,FALSE())),"")</f>
        <v/>
      </c>
      <c r="H13" s="42"/>
      <c r="I13" s="42"/>
      <c r="J13" s="42"/>
      <c r="K13" s="43" t="str">
        <f t="shared" si="0"/>
        <v/>
      </c>
      <c r="L13" s="34"/>
      <c r="M13" s="34"/>
    </row>
    <row r="14" spans="2:13" ht="21.75" customHeight="1">
      <c r="B14" s="37">
        <v>7</v>
      </c>
      <c r="C14" s="36"/>
      <c r="D14" s="30"/>
      <c r="E14" s="38" t="str">
        <f>IFERROR(IF(D14="","",VLOOKUP(D14,現場マスタ!$B$8:$K$37,2,FALSE())),"")</f>
        <v/>
      </c>
      <c r="F14" s="30"/>
      <c r="G14" s="39" t="str">
        <f>IFERROR(IF(F14="","",VLOOKUP(F14,技能者マスタ!$B$11:$N$60,2,FALSE())),"")</f>
        <v/>
      </c>
      <c r="H14" s="42"/>
      <c r="I14" s="42"/>
      <c r="J14" s="42"/>
      <c r="K14" s="43" t="str">
        <f t="shared" si="0"/>
        <v/>
      </c>
      <c r="L14" s="34"/>
      <c r="M14" s="34"/>
    </row>
    <row r="15" spans="2:13" ht="21.75" customHeight="1">
      <c r="B15" s="37">
        <v>8</v>
      </c>
      <c r="C15" s="36"/>
      <c r="D15" s="30"/>
      <c r="E15" s="38" t="str">
        <f>IFERROR(IF(D15="","",VLOOKUP(D15,現場マスタ!$B$8:$K$37,2,FALSE())),"")</f>
        <v/>
      </c>
      <c r="F15" s="30"/>
      <c r="G15" s="39" t="str">
        <f>IFERROR(IF(F15="","",VLOOKUP(F15,技能者マスタ!$B$11:$N$60,2,FALSE())),"")</f>
        <v/>
      </c>
      <c r="H15" s="42"/>
      <c r="I15" s="42"/>
      <c r="J15" s="42"/>
      <c r="K15" s="43" t="str">
        <f t="shared" si="0"/>
        <v/>
      </c>
      <c r="L15" s="34"/>
      <c r="M15" s="34"/>
    </row>
    <row r="16" spans="2:13" ht="21.75" customHeight="1">
      <c r="B16" s="37">
        <v>9</v>
      </c>
      <c r="C16" s="36"/>
      <c r="D16" s="30"/>
      <c r="E16" s="38" t="str">
        <f>IFERROR(IF(D16="","",VLOOKUP(D16,現場マスタ!$B$8:$K$37,2,FALSE())),"")</f>
        <v/>
      </c>
      <c r="F16" s="30"/>
      <c r="G16" s="39" t="str">
        <f>IFERROR(IF(F16="","",VLOOKUP(F16,技能者マスタ!$B$11:$N$60,2,FALSE())),"")</f>
        <v/>
      </c>
      <c r="H16" s="42"/>
      <c r="I16" s="42"/>
      <c r="J16" s="42"/>
      <c r="K16" s="43" t="str">
        <f t="shared" si="0"/>
        <v/>
      </c>
      <c r="L16" s="34"/>
      <c r="M16" s="34"/>
    </row>
    <row r="17" spans="2:13" ht="21.75" customHeight="1">
      <c r="B17" s="37">
        <v>10</v>
      </c>
      <c r="C17" s="36"/>
      <c r="D17" s="30"/>
      <c r="E17" s="38" t="str">
        <f>IFERROR(IF(D17="","",VLOOKUP(D17,現場マスタ!$B$8:$K$37,2,FALSE())),"")</f>
        <v/>
      </c>
      <c r="F17" s="30"/>
      <c r="G17" s="39" t="str">
        <f>IFERROR(IF(F17="","",VLOOKUP(F17,技能者マスタ!$B$11:$N$60,2,FALSE())),"")</f>
        <v/>
      </c>
      <c r="H17" s="42"/>
      <c r="I17" s="42"/>
      <c r="J17" s="42"/>
      <c r="K17" s="43" t="str">
        <f t="shared" si="0"/>
        <v/>
      </c>
      <c r="L17" s="34"/>
      <c r="M17" s="34"/>
    </row>
    <row r="18" spans="2:13" ht="21.75" customHeight="1">
      <c r="B18" s="37">
        <v>11</v>
      </c>
      <c r="C18" s="36"/>
      <c r="D18" s="30"/>
      <c r="E18" s="38" t="str">
        <f>IFERROR(IF(D18="","",VLOOKUP(D18,現場マスタ!$B$8:$K$37,2,FALSE())),"")</f>
        <v/>
      </c>
      <c r="F18" s="30"/>
      <c r="G18" s="39" t="str">
        <f>IFERROR(IF(F18="","",VLOOKUP(F18,技能者マスタ!$B$11:$N$60,2,FALSE())),"")</f>
        <v/>
      </c>
      <c r="H18" s="42"/>
      <c r="I18" s="42"/>
      <c r="J18" s="42"/>
      <c r="K18" s="43" t="str">
        <f t="shared" si="0"/>
        <v/>
      </c>
      <c r="L18" s="34"/>
      <c r="M18" s="34"/>
    </row>
    <row r="19" spans="2:13" ht="21.75" customHeight="1">
      <c r="B19" s="37">
        <v>12</v>
      </c>
      <c r="C19" s="36"/>
      <c r="D19" s="30"/>
      <c r="E19" s="38" t="str">
        <f>IFERROR(IF(D19="","",VLOOKUP(D19,現場マスタ!$B$8:$K$37,2,FALSE())),"")</f>
        <v/>
      </c>
      <c r="F19" s="30"/>
      <c r="G19" s="39" t="str">
        <f>IFERROR(IF(F19="","",VLOOKUP(F19,技能者マスタ!$B$11:$N$60,2,FALSE())),"")</f>
        <v/>
      </c>
      <c r="H19" s="42"/>
      <c r="I19" s="42"/>
      <c r="J19" s="42"/>
      <c r="K19" s="43" t="str">
        <f t="shared" si="0"/>
        <v/>
      </c>
      <c r="L19" s="34"/>
      <c r="M19" s="34"/>
    </row>
    <row r="20" spans="2:13" ht="21.75" customHeight="1">
      <c r="B20" s="37">
        <v>13</v>
      </c>
      <c r="C20" s="36"/>
      <c r="D20" s="30"/>
      <c r="E20" s="38" t="str">
        <f>IFERROR(IF(D20="","",VLOOKUP(D20,現場マスタ!$B$8:$K$37,2,FALSE())),"")</f>
        <v/>
      </c>
      <c r="F20" s="30"/>
      <c r="G20" s="39" t="str">
        <f>IFERROR(IF(F20="","",VLOOKUP(F20,技能者マスタ!$B$11:$N$60,2,FALSE())),"")</f>
        <v/>
      </c>
      <c r="H20" s="42"/>
      <c r="I20" s="42"/>
      <c r="J20" s="42"/>
      <c r="K20" s="43" t="str">
        <f t="shared" si="0"/>
        <v/>
      </c>
      <c r="L20" s="34"/>
      <c r="M20" s="34"/>
    </row>
    <row r="21" spans="2:13" ht="21.75" customHeight="1">
      <c r="B21" s="37">
        <v>14</v>
      </c>
      <c r="C21" s="36"/>
      <c r="D21" s="30"/>
      <c r="E21" s="38" t="str">
        <f>IFERROR(IF(D21="","",VLOOKUP(D21,現場マスタ!$B$8:$K$37,2,FALSE())),"")</f>
        <v/>
      </c>
      <c r="F21" s="30"/>
      <c r="G21" s="39" t="str">
        <f>IFERROR(IF(F21="","",VLOOKUP(F21,技能者マスタ!$B$11:$N$60,2,FALSE())),"")</f>
        <v/>
      </c>
      <c r="H21" s="42"/>
      <c r="I21" s="42"/>
      <c r="J21" s="42"/>
      <c r="K21" s="43" t="str">
        <f t="shared" si="0"/>
        <v/>
      </c>
      <c r="L21" s="34"/>
      <c r="M21" s="34"/>
    </row>
    <row r="22" spans="2:13" ht="21.75" customHeight="1">
      <c r="B22" s="37">
        <v>15</v>
      </c>
      <c r="C22" s="36"/>
      <c r="D22" s="30"/>
      <c r="E22" s="38" t="str">
        <f>IFERROR(IF(D22="","",VLOOKUP(D22,現場マスタ!$B$8:$K$37,2,FALSE())),"")</f>
        <v/>
      </c>
      <c r="F22" s="30"/>
      <c r="G22" s="39" t="str">
        <f>IFERROR(IF(F22="","",VLOOKUP(F22,技能者マスタ!$B$11:$N$60,2,FALSE())),"")</f>
        <v/>
      </c>
      <c r="H22" s="42"/>
      <c r="I22" s="42"/>
      <c r="J22" s="42"/>
      <c r="K22" s="43" t="str">
        <f t="shared" si="0"/>
        <v/>
      </c>
      <c r="L22" s="34"/>
      <c r="M22" s="34"/>
    </row>
    <row r="23" spans="2:13" ht="21.75" customHeight="1">
      <c r="B23" s="37">
        <v>16</v>
      </c>
      <c r="C23" s="36"/>
      <c r="D23" s="30"/>
      <c r="E23" s="38" t="str">
        <f>IFERROR(IF(D23="","",VLOOKUP(D23,現場マスタ!$B$8:$K$37,2,FALSE())),"")</f>
        <v/>
      </c>
      <c r="F23" s="30"/>
      <c r="G23" s="39" t="str">
        <f>IFERROR(IF(F23="","",VLOOKUP(F23,技能者マスタ!$B$11:$N$60,2,FALSE())),"")</f>
        <v/>
      </c>
      <c r="H23" s="42"/>
      <c r="I23" s="42"/>
      <c r="J23" s="42"/>
      <c r="K23" s="43" t="str">
        <f t="shared" si="0"/>
        <v/>
      </c>
      <c r="L23" s="34"/>
      <c r="M23" s="34"/>
    </row>
    <row r="24" spans="2:13" ht="21.75" customHeight="1">
      <c r="B24" s="37">
        <v>17</v>
      </c>
      <c r="C24" s="36"/>
      <c r="D24" s="30"/>
      <c r="E24" s="38" t="str">
        <f>IFERROR(IF(D24="","",VLOOKUP(D24,現場マスタ!$B$8:$K$37,2,FALSE())),"")</f>
        <v/>
      </c>
      <c r="F24" s="30"/>
      <c r="G24" s="39" t="str">
        <f>IFERROR(IF(F24="","",VLOOKUP(F24,技能者マスタ!$B$11:$N$60,2,FALSE())),"")</f>
        <v/>
      </c>
      <c r="H24" s="42"/>
      <c r="I24" s="42"/>
      <c r="J24" s="42"/>
      <c r="K24" s="43" t="str">
        <f t="shared" si="0"/>
        <v/>
      </c>
      <c r="L24" s="34"/>
      <c r="M24" s="34"/>
    </row>
    <row r="25" spans="2:13" ht="21.75" customHeight="1">
      <c r="B25" s="37">
        <v>18</v>
      </c>
      <c r="C25" s="36"/>
      <c r="D25" s="30"/>
      <c r="E25" s="38" t="str">
        <f>IFERROR(IF(D25="","",VLOOKUP(D25,現場マスタ!$B$8:$K$37,2,FALSE())),"")</f>
        <v/>
      </c>
      <c r="F25" s="30"/>
      <c r="G25" s="39" t="str">
        <f>IFERROR(IF(F25="","",VLOOKUP(F25,技能者マスタ!$B$11:$N$60,2,FALSE())),"")</f>
        <v/>
      </c>
      <c r="H25" s="42"/>
      <c r="I25" s="42"/>
      <c r="J25" s="42"/>
      <c r="K25" s="43" t="str">
        <f t="shared" si="0"/>
        <v/>
      </c>
      <c r="L25" s="34"/>
      <c r="M25" s="34"/>
    </row>
    <row r="26" spans="2:13" ht="21.75" customHeight="1">
      <c r="B26" s="37">
        <v>19</v>
      </c>
      <c r="C26" s="36"/>
      <c r="D26" s="30"/>
      <c r="E26" s="38" t="str">
        <f>IFERROR(IF(D26="","",VLOOKUP(D26,現場マスタ!$B$8:$K$37,2,FALSE())),"")</f>
        <v/>
      </c>
      <c r="F26" s="30"/>
      <c r="G26" s="39" t="str">
        <f>IFERROR(IF(F26="","",VLOOKUP(F26,技能者マスタ!$B$11:$N$60,2,FALSE())),"")</f>
        <v/>
      </c>
      <c r="H26" s="42"/>
      <c r="I26" s="42"/>
      <c r="J26" s="42"/>
      <c r="K26" s="43" t="str">
        <f t="shared" si="0"/>
        <v/>
      </c>
      <c r="L26" s="34"/>
      <c r="M26" s="34"/>
    </row>
    <row r="27" spans="2:13" ht="21.75" customHeight="1">
      <c r="B27" s="37">
        <v>20</v>
      </c>
      <c r="C27" s="36"/>
      <c r="D27" s="30"/>
      <c r="E27" s="38" t="str">
        <f>IFERROR(IF(D27="","",VLOOKUP(D27,現場マスタ!$B$8:$K$37,2,FALSE())),"")</f>
        <v/>
      </c>
      <c r="F27" s="30"/>
      <c r="G27" s="39" t="str">
        <f>IFERROR(IF(F27="","",VLOOKUP(F27,技能者マスタ!$B$11:$N$60,2,FALSE())),"")</f>
        <v/>
      </c>
      <c r="H27" s="42"/>
      <c r="I27" s="42"/>
      <c r="J27" s="42"/>
      <c r="K27" s="43" t="str">
        <f t="shared" si="0"/>
        <v/>
      </c>
      <c r="L27" s="34"/>
      <c r="M27" s="34"/>
    </row>
    <row r="28" spans="2:13" ht="21.75" customHeight="1">
      <c r="B28" s="37">
        <v>21</v>
      </c>
      <c r="C28" s="36"/>
      <c r="D28" s="30"/>
      <c r="E28" s="38" t="str">
        <f>IFERROR(IF(D28="","",VLOOKUP(D28,現場マスタ!$B$8:$K$37,2,FALSE())),"")</f>
        <v/>
      </c>
      <c r="F28" s="30"/>
      <c r="G28" s="39" t="str">
        <f>IFERROR(IF(F28="","",VLOOKUP(F28,技能者マスタ!$B$11:$N$60,2,FALSE())),"")</f>
        <v/>
      </c>
      <c r="H28" s="42"/>
      <c r="I28" s="42"/>
      <c r="J28" s="42"/>
      <c r="K28" s="43" t="str">
        <f t="shared" si="0"/>
        <v/>
      </c>
      <c r="L28" s="34"/>
      <c r="M28" s="34"/>
    </row>
    <row r="29" spans="2:13" ht="21.75" customHeight="1">
      <c r="B29" s="37">
        <v>22</v>
      </c>
      <c r="C29" s="36"/>
      <c r="D29" s="30"/>
      <c r="E29" s="38" t="str">
        <f>IFERROR(IF(D29="","",VLOOKUP(D29,現場マスタ!$B$8:$K$37,2,FALSE())),"")</f>
        <v/>
      </c>
      <c r="F29" s="30"/>
      <c r="G29" s="39" t="str">
        <f>IFERROR(IF(F29="","",VLOOKUP(F29,技能者マスタ!$B$11:$N$60,2,FALSE())),"")</f>
        <v/>
      </c>
      <c r="H29" s="42"/>
      <c r="I29" s="42"/>
      <c r="J29" s="42"/>
      <c r="K29" s="43" t="str">
        <f t="shared" si="0"/>
        <v/>
      </c>
      <c r="L29" s="34"/>
      <c r="M29" s="34"/>
    </row>
    <row r="30" spans="2:13" ht="21.75" customHeight="1">
      <c r="B30" s="37">
        <v>23</v>
      </c>
      <c r="C30" s="36"/>
      <c r="D30" s="30"/>
      <c r="E30" s="38" t="str">
        <f>IFERROR(IF(D30="","",VLOOKUP(D30,現場マスタ!$B$8:$K$37,2,FALSE())),"")</f>
        <v/>
      </c>
      <c r="F30" s="30"/>
      <c r="G30" s="39" t="str">
        <f>IFERROR(IF(F30="","",VLOOKUP(F30,技能者マスタ!$B$11:$N$60,2,FALSE())),"")</f>
        <v/>
      </c>
      <c r="H30" s="42"/>
      <c r="I30" s="42"/>
      <c r="J30" s="42"/>
      <c r="K30" s="43" t="str">
        <f t="shared" si="0"/>
        <v/>
      </c>
      <c r="L30" s="34"/>
      <c r="M30" s="34"/>
    </row>
    <row r="31" spans="2:13" ht="21.75" customHeight="1">
      <c r="B31" s="37">
        <v>24</v>
      </c>
      <c r="C31" s="36"/>
      <c r="D31" s="30"/>
      <c r="E31" s="38" t="str">
        <f>IFERROR(IF(D31="","",VLOOKUP(D31,現場マスタ!$B$8:$K$37,2,FALSE())),"")</f>
        <v/>
      </c>
      <c r="F31" s="30"/>
      <c r="G31" s="39" t="str">
        <f>IFERROR(IF(F31="","",VLOOKUP(F31,技能者マスタ!$B$11:$N$60,2,FALSE())),"")</f>
        <v/>
      </c>
      <c r="H31" s="42"/>
      <c r="I31" s="42"/>
      <c r="J31" s="42"/>
      <c r="K31" s="43" t="str">
        <f t="shared" si="0"/>
        <v/>
      </c>
      <c r="L31" s="34"/>
      <c r="M31" s="34"/>
    </row>
    <row r="32" spans="2:13" ht="21.75" customHeight="1">
      <c r="B32" s="37">
        <v>25</v>
      </c>
      <c r="C32" s="36"/>
      <c r="D32" s="30"/>
      <c r="E32" s="38" t="str">
        <f>IFERROR(IF(D32="","",VLOOKUP(D32,現場マスタ!$B$8:$K$37,2,FALSE())),"")</f>
        <v/>
      </c>
      <c r="F32" s="30"/>
      <c r="G32" s="39" t="str">
        <f>IFERROR(IF(F32="","",VLOOKUP(F32,技能者マスタ!$B$11:$N$60,2,FALSE())),"")</f>
        <v/>
      </c>
      <c r="H32" s="42"/>
      <c r="I32" s="42"/>
      <c r="J32" s="42"/>
      <c r="K32" s="43" t="str">
        <f t="shared" si="0"/>
        <v/>
      </c>
      <c r="L32" s="34"/>
      <c r="M32" s="34"/>
    </row>
    <row r="33" spans="2:13" ht="21.75" customHeight="1">
      <c r="B33" s="37">
        <v>26</v>
      </c>
      <c r="C33" s="36"/>
      <c r="D33" s="30"/>
      <c r="E33" s="38" t="str">
        <f>IFERROR(IF(D33="","",VLOOKUP(D33,現場マスタ!$B$8:$K$37,2,FALSE())),"")</f>
        <v/>
      </c>
      <c r="F33" s="30"/>
      <c r="G33" s="39" t="str">
        <f>IFERROR(IF(F33="","",VLOOKUP(F33,技能者マスタ!$B$11:$N$60,2,FALSE())),"")</f>
        <v/>
      </c>
      <c r="H33" s="42"/>
      <c r="I33" s="42"/>
      <c r="J33" s="42"/>
      <c r="K33" s="43" t="str">
        <f t="shared" si="0"/>
        <v/>
      </c>
      <c r="L33" s="34"/>
      <c r="M33" s="34"/>
    </row>
    <row r="34" spans="2:13" ht="21.75" customHeight="1">
      <c r="B34" s="37">
        <v>27</v>
      </c>
      <c r="C34" s="36"/>
      <c r="D34" s="30"/>
      <c r="E34" s="38" t="str">
        <f>IFERROR(IF(D34="","",VLOOKUP(D34,現場マスタ!$B$8:$K$37,2,FALSE())),"")</f>
        <v/>
      </c>
      <c r="F34" s="30"/>
      <c r="G34" s="39" t="str">
        <f>IFERROR(IF(F34="","",VLOOKUP(F34,技能者マスタ!$B$11:$N$60,2,FALSE())),"")</f>
        <v/>
      </c>
      <c r="H34" s="42"/>
      <c r="I34" s="42"/>
      <c r="J34" s="42"/>
      <c r="K34" s="43" t="str">
        <f t="shared" si="0"/>
        <v/>
      </c>
      <c r="L34" s="34"/>
      <c r="M34" s="34"/>
    </row>
    <row r="35" spans="2:13" ht="21.75" customHeight="1">
      <c r="B35" s="37">
        <v>28</v>
      </c>
      <c r="C35" s="36"/>
      <c r="D35" s="30"/>
      <c r="E35" s="38" t="str">
        <f>IFERROR(IF(D35="","",VLOOKUP(D35,現場マスタ!$B$8:$K$37,2,FALSE())),"")</f>
        <v/>
      </c>
      <c r="F35" s="30"/>
      <c r="G35" s="39" t="str">
        <f>IFERROR(IF(F35="","",VLOOKUP(F35,技能者マスタ!$B$11:$N$60,2,FALSE())),"")</f>
        <v/>
      </c>
      <c r="H35" s="42"/>
      <c r="I35" s="42"/>
      <c r="J35" s="42"/>
      <c r="K35" s="43" t="str">
        <f t="shared" si="0"/>
        <v/>
      </c>
      <c r="L35" s="34"/>
      <c r="M35" s="34"/>
    </row>
    <row r="36" spans="2:13" ht="21.75" customHeight="1">
      <c r="B36" s="37">
        <v>29</v>
      </c>
      <c r="C36" s="36"/>
      <c r="D36" s="30"/>
      <c r="E36" s="38" t="str">
        <f>IFERROR(IF(D36="","",VLOOKUP(D36,現場マスタ!$B$8:$K$37,2,FALSE())),"")</f>
        <v/>
      </c>
      <c r="F36" s="30"/>
      <c r="G36" s="39" t="str">
        <f>IFERROR(IF(F36="","",VLOOKUP(F36,技能者マスタ!$B$11:$N$60,2,FALSE())),"")</f>
        <v/>
      </c>
      <c r="H36" s="42"/>
      <c r="I36" s="42"/>
      <c r="J36" s="42"/>
      <c r="K36" s="43" t="str">
        <f t="shared" si="0"/>
        <v/>
      </c>
      <c r="L36" s="34"/>
      <c r="M36" s="34"/>
    </row>
    <row r="37" spans="2:13" ht="21.75" customHeight="1">
      <c r="B37" s="37">
        <v>30</v>
      </c>
      <c r="C37" s="36"/>
      <c r="D37" s="30"/>
      <c r="E37" s="38" t="str">
        <f>IFERROR(IF(D37="","",VLOOKUP(D37,現場マスタ!$B$8:$K$37,2,FALSE())),"")</f>
        <v/>
      </c>
      <c r="F37" s="30"/>
      <c r="G37" s="39" t="str">
        <f>IFERROR(IF(F37="","",VLOOKUP(F37,技能者マスタ!$B$11:$N$60,2,FALSE())),"")</f>
        <v/>
      </c>
      <c r="H37" s="42"/>
      <c r="I37" s="42"/>
      <c r="J37" s="42"/>
      <c r="K37" s="43" t="str">
        <f t="shared" si="0"/>
        <v/>
      </c>
      <c r="L37" s="34"/>
      <c r="M37" s="34"/>
    </row>
    <row r="38" spans="2:13" ht="21.75" customHeight="1">
      <c r="B38" s="37">
        <v>31</v>
      </c>
      <c r="C38" s="36"/>
      <c r="D38" s="30"/>
      <c r="E38" s="38" t="str">
        <f>IFERROR(IF(D38="","",VLOOKUP(D38,現場マスタ!$B$8:$K$37,2,FALSE())),"")</f>
        <v/>
      </c>
      <c r="F38" s="30"/>
      <c r="G38" s="39" t="str">
        <f>IFERROR(IF(F38="","",VLOOKUP(F38,技能者マスタ!$B$11:$N$60,2,FALSE())),"")</f>
        <v/>
      </c>
      <c r="H38" s="42"/>
      <c r="I38" s="42"/>
      <c r="J38" s="42"/>
      <c r="K38" s="43" t="str">
        <f t="shared" si="0"/>
        <v/>
      </c>
      <c r="L38" s="34"/>
      <c r="M38" s="34"/>
    </row>
    <row r="39" spans="2:13" ht="21.75" customHeight="1">
      <c r="B39" s="37">
        <v>32</v>
      </c>
      <c r="C39" s="36"/>
      <c r="D39" s="30"/>
      <c r="E39" s="38" t="str">
        <f>IFERROR(IF(D39="","",VLOOKUP(D39,現場マスタ!$B$8:$K$37,2,FALSE())),"")</f>
        <v/>
      </c>
      <c r="F39" s="30"/>
      <c r="G39" s="39" t="str">
        <f>IFERROR(IF(F39="","",VLOOKUP(F39,技能者マスタ!$B$11:$N$60,2,FALSE())),"")</f>
        <v/>
      </c>
      <c r="H39" s="42"/>
      <c r="I39" s="42"/>
      <c r="J39" s="42"/>
      <c r="K39" s="43" t="str">
        <f t="shared" si="0"/>
        <v/>
      </c>
      <c r="L39" s="34"/>
      <c r="M39" s="34"/>
    </row>
    <row r="40" spans="2:13" ht="21.75" customHeight="1">
      <c r="B40" s="37">
        <v>33</v>
      </c>
      <c r="C40" s="36"/>
      <c r="D40" s="30"/>
      <c r="E40" s="38" t="str">
        <f>IFERROR(IF(D40="","",VLOOKUP(D40,現場マスタ!$B$8:$K$37,2,FALSE())),"")</f>
        <v/>
      </c>
      <c r="F40" s="30"/>
      <c r="G40" s="39" t="str">
        <f>IFERROR(IF(F40="","",VLOOKUP(F40,技能者マスタ!$B$11:$N$60,2,FALSE())),"")</f>
        <v/>
      </c>
      <c r="H40" s="42"/>
      <c r="I40" s="42"/>
      <c r="J40" s="42"/>
      <c r="K40" s="43" t="str">
        <f t="shared" ref="K40:K71" si="1">IFERROR(IF(OR(H40="",I40=""),"",I40-H40-IF(J40="",0,J40)),"")</f>
        <v/>
      </c>
      <c r="L40" s="34"/>
      <c r="M40" s="34"/>
    </row>
    <row r="41" spans="2:13" ht="21.75" customHeight="1">
      <c r="B41" s="37">
        <v>34</v>
      </c>
      <c r="C41" s="36"/>
      <c r="D41" s="30"/>
      <c r="E41" s="38" t="str">
        <f>IFERROR(IF(D41="","",VLOOKUP(D41,現場マスタ!$B$8:$K$37,2,FALSE())),"")</f>
        <v/>
      </c>
      <c r="F41" s="30"/>
      <c r="G41" s="39" t="str">
        <f>IFERROR(IF(F41="","",VLOOKUP(F41,技能者マスタ!$B$11:$N$60,2,FALSE())),"")</f>
        <v/>
      </c>
      <c r="H41" s="42"/>
      <c r="I41" s="42"/>
      <c r="J41" s="42"/>
      <c r="K41" s="43" t="str">
        <f t="shared" si="1"/>
        <v/>
      </c>
      <c r="L41" s="34"/>
      <c r="M41" s="34"/>
    </row>
    <row r="42" spans="2:13" ht="21.75" customHeight="1">
      <c r="B42" s="37">
        <v>35</v>
      </c>
      <c r="C42" s="36"/>
      <c r="D42" s="30"/>
      <c r="E42" s="38" t="str">
        <f>IFERROR(IF(D42="","",VLOOKUP(D42,現場マスタ!$B$8:$K$37,2,FALSE())),"")</f>
        <v/>
      </c>
      <c r="F42" s="30"/>
      <c r="G42" s="39" t="str">
        <f>IFERROR(IF(F42="","",VLOOKUP(F42,技能者マスタ!$B$11:$N$60,2,FALSE())),"")</f>
        <v/>
      </c>
      <c r="H42" s="42"/>
      <c r="I42" s="42"/>
      <c r="J42" s="42"/>
      <c r="K42" s="43" t="str">
        <f t="shared" si="1"/>
        <v/>
      </c>
      <c r="L42" s="34"/>
      <c r="M42" s="34"/>
    </row>
    <row r="43" spans="2:13" ht="21.75" customHeight="1">
      <c r="B43" s="37">
        <v>36</v>
      </c>
      <c r="C43" s="36"/>
      <c r="D43" s="30"/>
      <c r="E43" s="38" t="str">
        <f>IFERROR(IF(D43="","",VLOOKUP(D43,現場マスタ!$B$8:$K$37,2,FALSE())),"")</f>
        <v/>
      </c>
      <c r="F43" s="30"/>
      <c r="G43" s="39" t="str">
        <f>IFERROR(IF(F43="","",VLOOKUP(F43,技能者マスタ!$B$11:$N$60,2,FALSE())),"")</f>
        <v/>
      </c>
      <c r="H43" s="42"/>
      <c r="I43" s="42"/>
      <c r="J43" s="42"/>
      <c r="K43" s="43" t="str">
        <f t="shared" si="1"/>
        <v/>
      </c>
      <c r="L43" s="34"/>
      <c r="M43" s="34"/>
    </row>
    <row r="44" spans="2:13" ht="21.75" customHeight="1">
      <c r="B44" s="37">
        <v>37</v>
      </c>
      <c r="C44" s="36"/>
      <c r="D44" s="30"/>
      <c r="E44" s="38" t="str">
        <f>IFERROR(IF(D44="","",VLOOKUP(D44,現場マスタ!$B$8:$K$37,2,FALSE())),"")</f>
        <v/>
      </c>
      <c r="F44" s="30"/>
      <c r="G44" s="39" t="str">
        <f>IFERROR(IF(F44="","",VLOOKUP(F44,技能者マスタ!$B$11:$N$60,2,FALSE())),"")</f>
        <v/>
      </c>
      <c r="H44" s="42"/>
      <c r="I44" s="42"/>
      <c r="J44" s="42"/>
      <c r="K44" s="43" t="str">
        <f t="shared" si="1"/>
        <v/>
      </c>
      <c r="L44" s="34"/>
      <c r="M44" s="34"/>
    </row>
    <row r="45" spans="2:13" ht="21.75" customHeight="1">
      <c r="B45" s="37">
        <v>38</v>
      </c>
      <c r="C45" s="36"/>
      <c r="D45" s="30"/>
      <c r="E45" s="38" t="str">
        <f>IFERROR(IF(D45="","",VLOOKUP(D45,現場マスタ!$B$8:$K$37,2,FALSE())),"")</f>
        <v/>
      </c>
      <c r="F45" s="30"/>
      <c r="G45" s="39" t="str">
        <f>IFERROR(IF(F45="","",VLOOKUP(F45,技能者マスタ!$B$11:$N$60,2,FALSE())),"")</f>
        <v/>
      </c>
      <c r="H45" s="42"/>
      <c r="I45" s="42"/>
      <c r="J45" s="42"/>
      <c r="K45" s="43" t="str">
        <f t="shared" si="1"/>
        <v/>
      </c>
      <c r="L45" s="34"/>
      <c r="M45" s="34"/>
    </row>
    <row r="46" spans="2:13" ht="21.75" customHeight="1">
      <c r="B46" s="37">
        <v>39</v>
      </c>
      <c r="C46" s="36"/>
      <c r="D46" s="30"/>
      <c r="E46" s="38" t="str">
        <f>IFERROR(IF(D46="","",VLOOKUP(D46,現場マスタ!$B$8:$K$37,2,FALSE())),"")</f>
        <v/>
      </c>
      <c r="F46" s="30"/>
      <c r="G46" s="39" t="str">
        <f>IFERROR(IF(F46="","",VLOOKUP(F46,技能者マスタ!$B$11:$N$60,2,FALSE())),"")</f>
        <v/>
      </c>
      <c r="H46" s="42"/>
      <c r="I46" s="42"/>
      <c r="J46" s="42"/>
      <c r="K46" s="43" t="str">
        <f t="shared" si="1"/>
        <v/>
      </c>
      <c r="L46" s="34"/>
      <c r="M46" s="34"/>
    </row>
    <row r="47" spans="2:13" ht="21.75" customHeight="1">
      <c r="B47" s="37">
        <v>40</v>
      </c>
      <c r="C47" s="36"/>
      <c r="D47" s="30"/>
      <c r="E47" s="38" t="str">
        <f>IFERROR(IF(D47="","",VLOOKUP(D47,現場マスタ!$B$8:$K$37,2,FALSE())),"")</f>
        <v/>
      </c>
      <c r="F47" s="30"/>
      <c r="G47" s="39" t="str">
        <f>IFERROR(IF(F47="","",VLOOKUP(F47,技能者マスタ!$B$11:$N$60,2,FALSE())),"")</f>
        <v/>
      </c>
      <c r="H47" s="42"/>
      <c r="I47" s="42"/>
      <c r="J47" s="42"/>
      <c r="K47" s="43" t="str">
        <f t="shared" si="1"/>
        <v/>
      </c>
      <c r="L47" s="34"/>
      <c r="M47" s="34"/>
    </row>
    <row r="48" spans="2:13" ht="21.75" customHeight="1">
      <c r="B48" s="37">
        <v>41</v>
      </c>
      <c r="C48" s="36"/>
      <c r="D48" s="30"/>
      <c r="E48" s="38" t="str">
        <f>IFERROR(IF(D48="","",VLOOKUP(D48,現場マスタ!$B$8:$K$37,2,FALSE())),"")</f>
        <v/>
      </c>
      <c r="F48" s="30"/>
      <c r="G48" s="39" t="str">
        <f>IFERROR(IF(F48="","",VLOOKUP(F48,技能者マスタ!$B$11:$N$60,2,FALSE())),"")</f>
        <v/>
      </c>
      <c r="H48" s="42"/>
      <c r="I48" s="42"/>
      <c r="J48" s="42"/>
      <c r="K48" s="43" t="str">
        <f t="shared" si="1"/>
        <v/>
      </c>
      <c r="L48" s="34"/>
      <c r="M48" s="34"/>
    </row>
    <row r="49" spans="2:13" ht="21.75" customHeight="1">
      <c r="B49" s="37">
        <v>42</v>
      </c>
      <c r="C49" s="36"/>
      <c r="D49" s="30"/>
      <c r="E49" s="38" t="str">
        <f>IFERROR(IF(D49="","",VLOOKUP(D49,現場マスタ!$B$8:$K$37,2,FALSE())),"")</f>
        <v/>
      </c>
      <c r="F49" s="30"/>
      <c r="G49" s="39" t="str">
        <f>IFERROR(IF(F49="","",VLOOKUP(F49,技能者マスタ!$B$11:$N$60,2,FALSE())),"")</f>
        <v/>
      </c>
      <c r="H49" s="42"/>
      <c r="I49" s="42"/>
      <c r="J49" s="42"/>
      <c r="K49" s="43" t="str">
        <f t="shared" si="1"/>
        <v/>
      </c>
      <c r="L49" s="34"/>
      <c r="M49" s="34"/>
    </row>
    <row r="50" spans="2:13" ht="21.75" customHeight="1">
      <c r="B50" s="37">
        <v>43</v>
      </c>
      <c r="C50" s="36"/>
      <c r="D50" s="30"/>
      <c r="E50" s="38" t="str">
        <f>IFERROR(IF(D50="","",VLOOKUP(D50,現場マスタ!$B$8:$K$37,2,FALSE())),"")</f>
        <v/>
      </c>
      <c r="F50" s="30"/>
      <c r="G50" s="39" t="str">
        <f>IFERROR(IF(F50="","",VLOOKUP(F50,技能者マスタ!$B$11:$N$60,2,FALSE())),"")</f>
        <v/>
      </c>
      <c r="H50" s="42"/>
      <c r="I50" s="42"/>
      <c r="J50" s="42"/>
      <c r="K50" s="43" t="str">
        <f t="shared" si="1"/>
        <v/>
      </c>
      <c r="L50" s="34"/>
      <c r="M50" s="34"/>
    </row>
    <row r="51" spans="2:13" ht="21.75" customHeight="1">
      <c r="B51" s="37">
        <v>44</v>
      </c>
      <c r="C51" s="36"/>
      <c r="D51" s="30"/>
      <c r="E51" s="38" t="str">
        <f>IFERROR(IF(D51="","",VLOOKUP(D51,現場マスタ!$B$8:$K$37,2,FALSE())),"")</f>
        <v/>
      </c>
      <c r="F51" s="30"/>
      <c r="G51" s="39" t="str">
        <f>IFERROR(IF(F51="","",VLOOKUP(F51,技能者マスタ!$B$11:$N$60,2,FALSE())),"")</f>
        <v/>
      </c>
      <c r="H51" s="42"/>
      <c r="I51" s="42"/>
      <c r="J51" s="42"/>
      <c r="K51" s="43" t="str">
        <f t="shared" si="1"/>
        <v/>
      </c>
      <c r="L51" s="34"/>
      <c r="M51" s="34"/>
    </row>
    <row r="52" spans="2:13" ht="21.75" customHeight="1">
      <c r="B52" s="37">
        <v>45</v>
      </c>
      <c r="C52" s="36"/>
      <c r="D52" s="30"/>
      <c r="E52" s="38" t="str">
        <f>IFERROR(IF(D52="","",VLOOKUP(D52,現場マスタ!$B$8:$K$37,2,FALSE())),"")</f>
        <v/>
      </c>
      <c r="F52" s="30"/>
      <c r="G52" s="39" t="str">
        <f>IFERROR(IF(F52="","",VLOOKUP(F52,技能者マスタ!$B$11:$N$60,2,FALSE())),"")</f>
        <v/>
      </c>
      <c r="H52" s="42"/>
      <c r="I52" s="42"/>
      <c r="J52" s="42"/>
      <c r="K52" s="43" t="str">
        <f t="shared" si="1"/>
        <v/>
      </c>
      <c r="L52" s="34"/>
      <c r="M52" s="34"/>
    </row>
    <row r="53" spans="2:13" ht="21.75" customHeight="1">
      <c r="B53" s="37">
        <v>46</v>
      </c>
      <c r="C53" s="36"/>
      <c r="D53" s="30"/>
      <c r="E53" s="38" t="str">
        <f>IFERROR(IF(D53="","",VLOOKUP(D53,現場マスタ!$B$8:$K$37,2,FALSE())),"")</f>
        <v/>
      </c>
      <c r="F53" s="30"/>
      <c r="G53" s="39" t="str">
        <f>IFERROR(IF(F53="","",VLOOKUP(F53,技能者マスタ!$B$11:$N$60,2,FALSE())),"")</f>
        <v/>
      </c>
      <c r="H53" s="42"/>
      <c r="I53" s="42"/>
      <c r="J53" s="42"/>
      <c r="K53" s="43" t="str">
        <f t="shared" si="1"/>
        <v/>
      </c>
      <c r="L53" s="34"/>
      <c r="M53" s="34"/>
    </row>
    <row r="54" spans="2:13" ht="21.75" customHeight="1">
      <c r="B54" s="37">
        <v>47</v>
      </c>
      <c r="C54" s="36"/>
      <c r="D54" s="30"/>
      <c r="E54" s="38" t="str">
        <f>IFERROR(IF(D54="","",VLOOKUP(D54,現場マスタ!$B$8:$K$37,2,FALSE())),"")</f>
        <v/>
      </c>
      <c r="F54" s="30"/>
      <c r="G54" s="39" t="str">
        <f>IFERROR(IF(F54="","",VLOOKUP(F54,技能者マスタ!$B$11:$N$60,2,FALSE())),"")</f>
        <v/>
      </c>
      <c r="H54" s="42"/>
      <c r="I54" s="42"/>
      <c r="J54" s="42"/>
      <c r="K54" s="43" t="str">
        <f t="shared" si="1"/>
        <v/>
      </c>
      <c r="L54" s="34"/>
      <c r="M54" s="34"/>
    </row>
    <row r="55" spans="2:13" ht="21.75" customHeight="1">
      <c r="B55" s="37">
        <v>48</v>
      </c>
      <c r="C55" s="36"/>
      <c r="D55" s="30"/>
      <c r="E55" s="38" t="str">
        <f>IFERROR(IF(D55="","",VLOOKUP(D55,現場マスタ!$B$8:$K$37,2,FALSE())),"")</f>
        <v/>
      </c>
      <c r="F55" s="30"/>
      <c r="G55" s="39" t="str">
        <f>IFERROR(IF(F55="","",VLOOKUP(F55,技能者マスタ!$B$11:$N$60,2,FALSE())),"")</f>
        <v/>
      </c>
      <c r="H55" s="42"/>
      <c r="I55" s="42"/>
      <c r="J55" s="42"/>
      <c r="K55" s="43" t="str">
        <f t="shared" si="1"/>
        <v/>
      </c>
      <c r="L55" s="34"/>
      <c r="M55" s="34"/>
    </row>
    <row r="56" spans="2:13" ht="21.75" customHeight="1">
      <c r="B56" s="37">
        <v>49</v>
      </c>
      <c r="C56" s="36"/>
      <c r="D56" s="30"/>
      <c r="E56" s="38" t="str">
        <f>IFERROR(IF(D56="","",VLOOKUP(D56,現場マスタ!$B$8:$K$37,2,FALSE())),"")</f>
        <v/>
      </c>
      <c r="F56" s="30"/>
      <c r="G56" s="39" t="str">
        <f>IFERROR(IF(F56="","",VLOOKUP(F56,技能者マスタ!$B$11:$N$60,2,FALSE())),"")</f>
        <v/>
      </c>
      <c r="H56" s="42"/>
      <c r="I56" s="42"/>
      <c r="J56" s="42"/>
      <c r="K56" s="43" t="str">
        <f t="shared" si="1"/>
        <v/>
      </c>
      <c r="L56" s="34"/>
      <c r="M56" s="34"/>
    </row>
    <row r="57" spans="2:13" ht="21.75" customHeight="1">
      <c r="B57" s="37">
        <v>50</v>
      </c>
      <c r="C57" s="36"/>
      <c r="D57" s="30"/>
      <c r="E57" s="38" t="str">
        <f>IFERROR(IF(D57="","",VLOOKUP(D57,現場マスタ!$B$8:$K$37,2,FALSE())),"")</f>
        <v/>
      </c>
      <c r="F57" s="30"/>
      <c r="G57" s="39" t="str">
        <f>IFERROR(IF(F57="","",VLOOKUP(F57,技能者マスタ!$B$11:$N$60,2,FALSE())),"")</f>
        <v/>
      </c>
      <c r="H57" s="42"/>
      <c r="I57" s="42"/>
      <c r="J57" s="42"/>
      <c r="K57" s="43" t="str">
        <f t="shared" si="1"/>
        <v/>
      </c>
      <c r="L57" s="34"/>
      <c r="M57" s="34"/>
    </row>
    <row r="58" spans="2:13" ht="21.75" customHeight="1">
      <c r="B58" s="37">
        <v>51</v>
      </c>
      <c r="C58" s="36"/>
      <c r="D58" s="30"/>
      <c r="E58" s="38" t="str">
        <f>IFERROR(IF(D58="","",VLOOKUP(D58,現場マスタ!$B$8:$K$37,2,FALSE())),"")</f>
        <v/>
      </c>
      <c r="F58" s="30"/>
      <c r="G58" s="39" t="str">
        <f>IFERROR(IF(F58="","",VLOOKUP(F58,技能者マスタ!$B$11:$N$60,2,FALSE())),"")</f>
        <v/>
      </c>
      <c r="H58" s="42"/>
      <c r="I58" s="42"/>
      <c r="J58" s="42"/>
      <c r="K58" s="43" t="str">
        <f t="shared" si="1"/>
        <v/>
      </c>
      <c r="L58" s="34"/>
      <c r="M58" s="34"/>
    </row>
    <row r="59" spans="2:13" ht="21.75" customHeight="1">
      <c r="B59" s="37">
        <v>52</v>
      </c>
      <c r="C59" s="36"/>
      <c r="D59" s="30"/>
      <c r="E59" s="38" t="str">
        <f>IFERROR(IF(D59="","",VLOOKUP(D59,現場マスタ!$B$8:$K$37,2,FALSE())),"")</f>
        <v/>
      </c>
      <c r="F59" s="30"/>
      <c r="G59" s="39" t="str">
        <f>IFERROR(IF(F59="","",VLOOKUP(F59,技能者マスタ!$B$11:$N$60,2,FALSE())),"")</f>
        <v/>
      </c>
      <c r="H59" s="42"/>
      <c r="I59" s="42"/>
      <c r="J59" s="42"/>
      <c r="K59" s="43" t="str">
        <f t="shared" si="1"/>
        <v/>
      </c>
      <c r="L59" s="34"/>
      <c r="M59" s="34"/>
    </row>
    <row r="60" spans="2:13" ht="21.75" customHeight="1">
      <c r="B60" s="37">
        <v>53</v>
      </c>
      <c r="C60" s="36"/>
      <c r="D60" s="30"/>
      <c r="E60" s="38" t="str">
        <f>IFERROR(IF(D60="","",VLOOKUP(D60,現場マスタ!$B$8:$K$37,2,FALSE())),"")</f>
        <v/>
      </c>
      <c r="F60" s="30"/>
      <c r="G60" s="39" t="str">
        <f>IFERROR(IF(F60="","",VLOOKUP(F60,技能者マスタ!$B$11:$N$60,2,FALSE())),"")</f>
        <v/>
      </c>
      <c r="H60" s="42"/>
      <c r="I60" s="42"/>
      <c r="J60" s="42"/>
      <c r="K60" s="43" t="str">
        <f t="shared" si="1"/>
        <v/>
      </c>
      <c r="L60" s="34"/>
      <c r="M60" s="34"/>
    </row>
    <row r="61" spans="2:13" ht="21.75" customHeight="1">
      <c r="B61" s="37">
        <v>54</v>
      </c>
      <c r="C61" s="36"/>
      <c r="D61" s="30"/>
      <c r="E61" s="38" t="str">
        <f>IFERROR(IF(D61="","",VLOOKUP(D61,現場マスタ!$B$8:$K$37,2,FALSE())),"")</f>
        <v/>
      </c>
      <c r="F61" s="30"/>
      <c r="G61" s="39" t="str">
        <f>IFERROR(IF(F61="","",VLOOKUP(F61,技能者マスタ!$B$11:$N$60,2,FALSE())),"")</f>
        <v/>
      </c>
      <c r="H61" s="42"/>
      <c r="I61" s="42"/>
      <c r="J61" s="42"/>
      <c r="K61" s="43" t="str">
        <f t="shared" si="1"/>
        <v/>
      </c>
      <c r="L61" s="34"/>
      <c r="M61" s="34"/>
    </row>
    <row r="62" spans="2:13" ht="21.75" customHeight="1">
      <c r="B62" s="37">
        <v>55</v>
      </c>
      <c r="C62" s="36"/>
      <c r="D62" s="30"/>
      <c r="E62" s="38" t="str">
        <f>IFERROR(IF(D62="","",VLOOKUP(D62,現場マスタ!$B$8:$K$37,2,FALSE())),"")</f>
        <v/>
      </c>
      <c r="F62" s="30"/>
      <c r="G62" s="39" t="str">
        <f>IFERROR(IF(F62="","",VLOOKUP(F62,技能者マスタ!$B$11:$N$60,2,FALSE())),"")</f>
        <v/>
      </c>
      <c r="H62" s="42"/>
      <c r="I62" s="42"/>
      <c r="J62" s="42"/>
      <c r="K62" s="43" t="str">
        <f t="shared" si="1"/>
        <v/>
      </c>
      <c r="L62" s="34"/>
      <c r="M62" s="34"/>
    </row>
    <row r="63" spans="2:13" ht="21.75" customHeight="1">
      <c r="B63" s="37">
        <v>56</v>
      </c>
      <c r="C63" s="36"/>
      <c r="D63" s="30"/>
      <c r="E63" s="38" t="str">
        <f>IFERROR(IF(D63="","",VLOOKUP(D63,現場マスタ!$B$8:$K$37,2,FALSE())),"")</f>
        <v/>
      </c>
      <c r="F63" s="30"/>
      <c r="G63" s="39" t="str">
        <f>IFERROR(IF(F63="","",VLOOKUP(F63,技能者マスタ!$B$11:$N$60,2,FALSE())),"")</f>
        <v/>
      </c>
      <c r="H63" s="42"/>
      <c r="I63" s="42"/>
      <c r="J63" s="42"/>
      <c r="K63" s="43" t="str">
        <f t="shared" si="1"/>
        <v/>
      </c>
      <c r="L63" s="34"/>
      <c r="M63" s="34"/>
    </row>
    <row r="64" spans="2:13" ht="21.75" customHeight="1">
      <c r="B64" s="37">
        <v>57</v>
      </c>
      <c r="C64" s="36"/>
      <c r="D64" s="30"/>
      <c r="E64" s="38" t="str">
        <f>IFERROR(IF(D64="","",VLOOKUP(D64,現場マスタ!$B$8:$K$37,2,FALSE())),"")</f>
        <v/>
      </c>
      <c r="F64" s="30"/>
      <c r="G64" s="39" t="str">
        <f>IFERROR(IF(F64="","",VLOOKUP(F64,技能者マスタ!$B$11:$N$60,2,FALSE())),"")</f>
        <v/>
      </c>
      <c r="H64" s="42"/>
      <c r="I64" s="42"/>
      <c r="J64" s="42"/>
      <c r="K64" s="43" t="str">
        <f t="shared" si="1"/>
        <v/>
      </c>
      <c r="L64" s="34"/>
      <c r="M64" s="34"/>
    </row>
    <row r="65" spans="2:13" ht="21.75" customHeight="1">
      <c r="B65" s="37">
        <v>58</v>
      </c>
      <c r="C65" s="36"/>
      <c r="D65" s="30"/>
      <c r="E65" s="38" t="str">
        <f>IFERROR(IF(D65="","",VLOOKUP(D65,現場マスタ!$B$8:$K$37,2,FALSE())),"")</f>
        <v/>
      </c>
      <c r="F65" s="30"/>
      <c r="G65" s="39" t="str">
        <f>IFERROR(IF(F65="","",VLOOKUP(F65,技能者マスタ!$B$11:$N$60,2,FALSE())),"")</f>
        <v/>
      </c>
      <c r="H65" s="42"/>
      <c r="I65" s="42"/>
      <c r="J65" s="42"/>
      <c r="K65" s="43" t="str">
        <f t="shared" si="1"/>
        <v/>
      </c>
      <c r="L65" s="34"/>
      <c r="M65" s="34"/>
    </row>
    <row r="66" spans="2:13" ht="21.75" customHeight="1">
      <c r="B66" s="37">
        <v>59</v>
      </c>
      <c r="C66" s="36"/>
      <c r="D66" s="30"/>
      <c r="E66" s="38" t="str">
        <f>IFERROR(IF(D66="","",VLOOKUP(D66,現場マスタ!$B$8:$K$37,2,FALSE())),"")</f>
        <v/>
      </c>
      <c r="F66" s="30"/>
      <c r="G66" s="39" t="str">
        <f>IFERROR(IF(F66="","",VLOOKUP(F66,技能者マスタ!$B$11:$N$60,2,FALSE())),"")</f>
        <v/>
      </c>
      <c r="H66" s="42"/>
      <c r="I66" s="42"/>
      <c r="J66" s="42"/>
      <c r="K66" s="43" t="str">
        <f t="shared" si="1"/>
        <v/>
      </c>
      <c r="L66" s="34"/>
      <c r="M66" s="34"/>
    </row>
    <row r="67" spans="2:13" ht="21.75" customHeight="1">
      <c r="B67" s="37">
        <v>60</v>
      </c>
      <c r="C67" s="36"/>
      <c r="D67" s="30"/>
      <c r="E67" s="38" t="str">
        <f>IFERROR(IF(D67="","",VLOOKUP(D67,現場マスタ!$B$8:$K$37,2,FALSE())),"")</f>
        <v/>
      </c>
      <c r="F67" s="30"/>
      <c r="G67" s="39" t="str">
        <f>IFERROR(IF(F67="","",VLOOKUP(F67,技能者マスタ!$B$11:$N$60,2,FALSE())),"")</f>
        <v/>
      </c>
      <c r="H67" s="42"/>
      <c r="I67" s="42"/>
      <c r="J67" s="42"/>
      <c r="K67" s="43" t="str">
        <f t="shared" si="1"/>
        <v/>
      </c>
      <c r="L67" s="34"/>
      <c r="M67" s="34"/>
    </row>
    <row r="68" spans="2:13" ht="21.75" customHeight="1">
      <c r="B68" s="37">
        <v>61</v>
      </c>
      <c r="C68" s="36"/>
      <c r="D68" s="30"/>
      <c r="E68" s="38" t="str">
        <f>IFERROR(IF(D68="","",VLOOKUP(D68,現場マスタ!$B$8:$K$37,2,FALSE())),"")</f>
        <v/>
      </c>
      <c r="F68" s="30"/>
      <c r="G68" s="39" t="str">
        <f>IFERROR(IF(F68="","",VLOOKUP(F68,技能者マスタ!$B$11:$N$60,2,FALSE())),"")</f>
        <v/>
      </c>
      <c r="H68" s="42"/>
      <c r="I68" s="42"/>
      <c r="J68" s="42"/>
      <c r="K68" s="43" t="str">
        <f t="shared" si="1"/>
        <v/>
      </c>
      <c r="L68" s="34"/>
      <c r="M68" s="34"/>
    </row>
    <row r="69" spans="2:13" ht="21.75" customHeight="1">
      <c r="B69" s="37">
        <v>62</v>
      </c>
      <c r="C69" s="36"/>
      <c r="D69" s="30"/>
      <c r="E69" s="38" t="str">
        <f>IFERROR(IF(D69="","",VLOOKUP(D69,現場マスタ!$B$8:$K$37,2,FALSE())),"")</f>
        <v/>
      </c>
      <c r="F69" s="30"/>
      <c r="G69" s="39" t="str">
        <f>IFERROR(IF(F69="","",VLOOKUP(F69,技能者マスタ!$B$11:$N$60,2,FALSE())),"")</f>
        <v/>
      </c>
      <c r="H69" s="42"/>
      <c r="I69" s="42"/>
      <c r="J69" s="42"/>
      <c r="K69" s="43" t="str">
        <f t="shared" si="1"/>
        <v/>
      </c>
      <c r="L69" s="34"/>
      <c r="M69" s="34"/>
    </row>
    <row r="70" spans="2:13" ht="21.75" customHeight="1">
      <c r="B70" s="37">
        <v>63</v>
      </c>
      <c r="C70" s="36"/>
      <c r="D70" s="30"/>
      <c r="E70" s="38" t="str">
        <f>IFERROR(IF(D70="","",VLOOKUP(D70,現場マスタ!$B$8:$K$37,2,FALSE())),"")</f>
        <v/>
      </c>
      <c r="F70" s="30"/>
      <c r="G70" s="39" t="str">
        <f>IFERROR(IF(F70="","",VLOOKUP(F70,技能者マスタ!$B$11:$N$60,2,FALSE())),"")</f>
        <v/>
      </c>
      <c r="H70" s="42"/>
      <c r="I70" s="42"/>
      <c r="J70" s="42"/>
      <c r="K70" s="43" t="str">
        <f t="shared" si="1"/>
        <v/>
      </c>
      <c r="L70" s="34"/>
      <c r="M70" s="34"/>
    </row>
    <row r="71" spans="2:13" ht="21.75" customHeight="1">
      <c r="B71" s="37">
        <v>64</v>
      </c>
      <c r="C71" s="36"/>
      <c r="D71" s="30"/>
      <c r="E71" s="38" t="str">
        <f>IFERROR(IF(D71="","",VLOOKUP(D71,現場マスタ!$B$8:$K$37,2,FALSE())),"")</f>
        <v/>
      </c>
      <c r="F71" s="30"/>
      <c r="G71" s="39" t="str">
        <f>IFERROR(IF(F71="","",VLOOKUP(F71,技能者マスタ!$B$11:$N$60,2,FALSE())),"")</f>
        <v/>
      </c>
      <c r="H71" s="42"/>
      <c r="I71" s="42"/>
      <c r="J71" s="42"/>
      <c r="K71" s="43" t="str">
        <f t="shared" si="1"/>
        <v/>
      </c>
      <c r="L71" s="34"/>
      <c r="M71" s="34"/>
    </row>
    <row r="72" spans="2:13" ht="21.75" customHeight="1">
      <c r="B72" s="37">
        <v>65</v>
      </c>
      <c r="C72" s="36"/>
      <c r="D72" s="30"/>
      <c r="E72" s="38" t="str">
        <f>IFERROR(IF(D72="","",VLOOKUP(D72,現場マスタ!$B$8:$K$37,2,FALSE())),"")</f>
        <v/>
      </c>
      <c r="F72" s="30"/>
      <c r="G72" s="39" t="str">
        <f>IFERROR(IF(F72="","",VLOOKUP(F72,技能者マスタ!$B$11:$N$60,2,FALSE())),"")</f>
        <v/>
      </c>
      <c r="H72" s="42"/>
      <c r="I72" s="42"/>
      <c r="J72" s="42"/>
      <c r="K72" s="43" t="str">
        <f t="shared" ref="K72:K103" si="2">IFERROR(IF(OR(H72="",I72=""),"",I72-H72-IF(J72="",0,J72)),"")</f>
        <v/>
      </c>
      <c r="L72" s="34"/>
      <c r="M72" s="34"/>
    </row>
    <row r="73" spans="2:13" ht="21.75" customHeight="1">
      <c r="B73" s="37">
        <v>66</v>
      </c>
      <c r="C73" s="36"/>
      <c r="D73" s="30"/>
      <c r="E73" s="38" t="str">
        <f>IFERROR(IF(D73="","",VLOOKUP(D73,現場マスタ!$B$8:$K$37,2,FALSE())),"")</f>
        <v/>
      </c>
      <c r="F73" s="30"/>
      <c r="G73" s="39" t="str">
        <f>IFERROR(IF(F73="","",VLOOKUP(F73,技能者マスタ!$B$11:$N$60,2,FALSE())),"")</f>
        <v/>
      </c>
      <c r="H73" s="42"/>
      <c r="I73" s="42"/>
      <c r="J73" s="42"/>
      <c r="K73" s="43" t="str">
        <f t="shared" si="2"/>
        <v/>
      </c>
      <c r="L73" s="34"/>
      <c r="M73" s="34"/>
    </row>
    <row r="74" spans="2:13" ht="21.75" customHeight="1">
      <c r="B74" s="37">
        <v>67</v>
      </c>
      <c r="C74" s="36"/>
      <c r="D74" s="30"/>
      <c r="E74" s="38" t="str">
        <f>IFERROR(IF(D74="","",VLOOKUP(D74,現場マスタ!$B$8:$K$37,2,FALSE())),"")</f>
        <v/>
      </c>
      <c r="F74" s="30"/>
      <c r="G74" s="39" t="str">
        <f>IFERROR(IF(F74="","",VLOOKUP(F74,技能者マスタ!$B$11:$N$60,2,FALSE())),"")</f>
        <v/>
      </c>
      <c r="H74" s="42"/>
      <c r="I74" s="42"/>
      <c r="J74" s="42"/>
      <c r="K74" s="43" t="str">
        <f t="shared" si="2"/>
        <v/>
      </c>
      <c r="L74" s="34"/>
      <c r="M74" s="34"/>
    </row>
    <row r="75" spans="2:13" ht="21.75" customHeight="1">
      <c r="B75" s="37">
        <v>68</v>
      </c>
      <c r="C75" s="36"/>
      <c r="D75" s="30"/>
      <c r="E75" s="38" t="str">
        <f>IFERROR(IF(D75="","",VLOOKUP(D75,現場マスタ!$B$8:$K$37,2,FALSE())),"")</f>
        <v/>
      </c>
      <c r="F75" s="30"/>
      <c r="G75" s="39" t="str">
        <f>IFERROR(IF(F75="","",VLOOKUP(F75,技能者マスタ!$B$11:$N$60,2,FALSE())),"")</f>
        <v/>
      </c>
      <c r="H75" s="42"/>
      <c r="I75" s="42"/>
      <c r="J75" s="42"/>
      <c r="K75" s="43" t="str">
        <f t="shared" si="2"/>
        <v/>
      </c>
      <c r="L75" s="34"/>
      <c r="M75" s="34"/>
    </row>
    <row r="76" spans="2:13" ht="21.75" customHeight="1">
      <c r="B76" s="37">
        <v>69</v>
      </c>
      <c r="C76" s="36"/>
      <c r="D76" s="30"/>
      <c r="E76" s="38" t="str">
        <f>IFERROR(IF(D76="","",VLOOKUP(D76,現場マスタ!$B$8:$K$37,2,FALSE())),"")</f>
        <v/>
      </c>
      <c r="F76" s="30"/>
      <c r="G76" s="39" t="str">
        <f>IFERROR(IF(F76="","",VLOOKUP(F76,技能者マスタ!$B$11:$N$60,2,FALSE())),"")</f>
        <v/>
      </c>
      <c r="H76" s="42"/>
      <c r="I76" s="42"/>
      <c r="J76" s="42"/>
      <c r="K76" s="43" t="str">
        <f t="shared" si="2"/>
        <v/>
      </c>
      <c r="L76" s="34"/>
      <c r="M76" s="34"/>
    </row>
    <row r="77" spans="2:13" ht="21.75" customHeight="1">
      <c r="B77" s="37">
        <v>70</v>
      </c>
      <c r="C77" s="36"/>
      <c r="D77" s="30"/>
      <c r="E77" s="38" t="str">
        <f>IFERROR(IF(D77="","",VLOOKUP(D77,現場マスタ!$B$8:$K$37,2,FALSE())),"")</f>
        <v/>
      </c>
      <c r="F77" s="30"/>
      <c r="G77" s="39" t="str">
        <f>IFERROR(IF(F77="","",VLOOKUP(F77,技能者マスタ!$B$11:$N$60,2,FALSE())),"")</f>
        <v/>
      </c>
      <c r="H77" s="42"/>
      <c r="I77" s="42"/>
      <c r="J77" s="42"/>
      <c r="K77" s="43" t="str">
        <f t="shared" si="2"/>
        <v/>
      </c>
      <c r="L77" s="34"/>
      <c r="M77" s="34"/>
    </row>
    <row r="78" spans="2:13" ht="21.75" customHeight="1">
      <c r="B78" s="37">
        <v>71</v>
      </c>
      <c r="C78" s="36"/>
      <c r="D78" s="30"/>
      <c r="E78" s="38" t="str">
        <f>IFERROR(IF(D78="","",VLOOKUP(D78,現場マスタ!$B$8:$K$37,2,FALSE())),"")</f>
        <v/>
      </c>
      <c r="F78" s="30"/>
      <c r="G78" s="39" t="str">
        <f>IFERROR(IF(F78="","",VLOOKUP(F78,技能者マスタ!$B$11:$N$60,2,FALSE())),"")</f>
        <v/>
      </c>
      <c r="H78" s="42"/>
      <c r="I78" s="42"/>
      <c r="J78" s="42"/>
      <c r="K78" s="43" t="str">
        <f t="shared" si="2"/>
        <v/>
      </c>
      <c r="L78" s="34"/>
      <c r="M78" s="34"/>
    </row>
    <row r="79" spans="2:13" ht="21.75" customHeight="1">
      <c r="B79" s="37">
        <v>72</v>
      </c>
      <c r="C79" s="36"/>
      <c r="D79" s="30"/>
      <c r="E79" s="38" t="str">
        <f>IFERROR(IF(D79="","",VLOOKUP(D79,現場マスタ!$B$8:$K$37,2,FALSE())),"")</f>
        <v/>
      </c>
      <c r="F79" s="30"/>
      <c r="G79" s="39" t="str">
        <f>IFERROR(IF(F79="","",VLOOKUP(F79,技能者マスタ!$B$11:$N$60,2,FALSE())),"")</f>
        <v/>
      </c>
      <c r="H79" s="42"/>
      <c r="I79" s="42"/>
      <c r="J79" s="42"/>
      <c r="K79" s="43" t="str">
        <f t="shared" si="2"/>
        <v/>
      </c>
      <c r="L79" s="34"/>
      <c r="M79" s="34"/>
    </row>
    <row r="80" spans="2:13" ht="21.75" customHeight="1">
      <c r="B80" s="37">
        <v>73</v>
      </c>
      <c r="C80" s="36"/>
      <c r="D80" s="30"/>
      <c r="E80" s="38" t="str">
        <f>IFERROR(IF(D80="","",VLOOKUP(D80,現場マスタ!$B$8:$K$37,2,FALSE())),"")</f>
        <v/>
      </c>
      <c r="F80" s="30"/>
      <c r="G80" s="39" t="str">
        <f>IFERROR(IF(F80="","",VLOOKUP(F80,技能者マスタ!$B$11:$N$60,2,FALSE())),"")</f>
        <v/>
      </c>
      <c r="H80" s="42"/>
      <c r="I80" s="42"/>
      <c r="J80" s="42"/>
      <c r="K80" s="43" t="str">
        <f t="shared" si="2"/>
        <v/>
      </c>
      <c r="L80" s="34"/>
      <c r="M80" s="34"/>
    </row>
    <row r="81" spans="2:13" ht="21.75" customHeight="1">
      <c r="B81" s="37">
        <v>74</v>
      </c>
      <c r="C81" s="36"/>
      <c r="D81" s="30"/>
      <c r="E81" s="38" t="str">
        <f>IFERROR(IF(D81="","",VLOOKUP(D81,現場マスタ!$B$8:$K$37,2,FALSE())),"")</f>
        <v/>
      </c>
      <c r="F81" s="30"/>
      <c r="G81" s="39" t="str">
        <f>IFERROR(IF(F81="","",VLOOKUP(F81,技能者マスタ!$B$11:$N$60,2,FALSE())),"")</f>
        <v/>
      </c>
      <c r="H81" s="42"/>
      <c r="I81" s="42"/>
      <c r="J81" s="42"/>
      <c r="K81" s="43" t="str">
        <f t="shared" si="2"/>
        <v/>
      </c>
      <c r="L81" s="34"/>
      <c r="M81" s="34"/>
    </row>
    <row r="82" spans="2:13" ht="21.75" customHeight="1">
      <c r="B82" s="37">
        <v>75</v>
      </c>
      <c r="C82" s="36"/>
      <c r="D82" s="30"/>
      <c r="E82" s="38" t="str">
        <f>IFERROR(IF(D82="","",VLOOKUP(D82,現場マスタ!$B$8:$K$37,2,FALSE())),"")</f>
        <v/>
      </c>
      <c r="F82" s="30"/>
      <c r="G82" s="39" t="str">
        <f>IFERROR(IF(F82="","",VLOOKUP(F82,技能者マスタ!$B$11:$N$60,2,FALSE())),"")</f>
        <v/>
      </c>
      <c r="H82" s="42"/>
      <c r="I82" s="42"/>
      <c r="J82" s="42"/>
      <c r="K82" s="43" t="str">
        <f t="shared" si="2"/>
        <v/>
      </c>
      <c r="L82" s="34"/>
      <c r="M82" s="34"/>
    </row>
    <row r="83" spans="2:13" ht="21.75" customHeight="1">
      <c r="B83" s="37">
        <v>76</v>
      </c>
      <c r="C83" s="36"/>
      <c r="D83" s="30"/>
      <c r="E83" s="38" t="str">
        <f>IFERROR(IF(D83="","",VLOOKUP(D83,現場マスタ!$B$8:$K$37,2,FALSE())),"")</f>
        <v/>
      </c>
      <c r="F83" s="30"/>
      <c r="G83" s="39" t="str">
        <f>IFERROR(IF(F83="","",VLOOKUP(F83,技能者マスタ!$B$11:$N$60,2,FALSE())),"")</f>
        <v/>
      </c>
      <c r="H83" s="42"/>
      <c r="I83" s="42"/>
      <c r="J83" s="42"/>
      <c r="K83" s="43" t="str">
        <f t="shared" si="2"/>
        <v/>
      </c>
      <c r="L83" s="34"/>
      <c r="M83" s="34"/>
    </row>
    <row r="84" spans="2:13" ht="21.75" customHeight="1">
      <c r="B84" s="37">
        <v>77</v>
      </c>
      <c r="C84" s="36"/>
      <c r="D84" s="30"/>
      <c r="E84" s="38" t="str">
        <f>IFERROR(IF(D84="","",VLOOKUP(D84,現場マスタ!$B$8:$K$37,2,FALSE())),"")</f>
        <v/>
      </c>
      <c r="F84" s="30"/>
      <c r="G84" s="39" t="str">
        <f>IFERROR(IF(F84="","",VLOOKUP(F84,技能者マスタ!$B$11:$N$60,2,FALSE())),"")</f>
        <v/>
      </c>
      <c r="H84" s="42"/>
      <c r="I84" s="42"/>
      <c r="J84" s="42"/>
      <c r="K84" s="43" t="str">
        <f t="shared" si="2"/>
        <v/>
      </c>
      <c r="L84" s="34"/>
      <c r="M84" s="34"/>
    </row>
    <row r="85" spans="2:13" ht="21.75" customHeight="1">
      <c r="B85" s="37">
        <v>78</v>
      </c>
      <c r="C85" s="36"/>
      <c r="D85" s="30"/>
      <c r="E85" s="38" t="str">
        <f>IFERROR(IF(D85="","",VLOOKUP(D85,現場マスタ!$B$8:$K$37,2,FALSE())),"")</f>
        <v/>
      </c>
      <c r="F85" s="30"/>
      <c r="G85" s="39" t="str">
        <f>IFERROR(IF(F85="","",VLOOKUP(F85,技能者マスタ!$B$11:$N$60,2,FALSE())),"")</f>
        <v/>
      </c>
      <c r="H85" s="42"/>
      <c r="I85" s="42"/>
      <c r="J85" s="42"/>
      <c r="K85" s="43" t="str">
        <f t="shared" si="2"/>
        <v/>
      </c>
      <c r="L85" s="34"/>
      <c r="M85" s="34"/>
    </row>
    <row r="86" spans="2:13" ht="21.75" customHeight="1">
      <c r="B86" s="37">
        <v>79</v>
      </c>
      <c r="C86" s="36"/>
      <c r="D86" s="30"/>
      <c r="E86" s="38" t="str">
        <f>IFERROR(IF(D86="","",VLOOKUP(D86,現場マスタ!$B$8:$K$37,2,FALSE())),"")</f>
        <v/>
      </c>
      <c r="F86" s="30"/>
      <c r="G86" s="39" t="str">
        <f>IFERROR(IF(F86="","",VLOOKUP(F86,技能者マスタ!$B$11:$N$60,2,FALSE())),"")</f>
        <v/>
      </c>
      <c r="H86" s="42"/>
      <c r="I86" s="42"/>
      <c r="J86" s="42"/>
      <c r="K86" s="43" t="str">
        <f t="shared" si="2"/>
        <v/>
      </c>
      <c r="L86" s="34"/>
      <c r="M86" s="34"/>
    </row>
    <row r="87" spans="2:13" ht="21.75" customHeight="1">
      <c r="B87" s="37">
        <v>80</v>
      </c>
      <c r="C87" s="36"/>
      <c r="D87" s="30"/>
      <c r="E87" s="38" t="str">
        <f>IFERROR(IF(D87="","",VLOOKUP(D87,現場マスタ!$B$8:$K$37,2,FALSE())),"")</f>
        <v/>
      </c>
      <c r="F87" s="30"/>
      <c r="G87" s="39" t="str">
        <f>IFERROR(IF(F87="","",VLOOKUP(F87,技能者マスタ!$B$11:$N$60,2,FALSE())),"")</f>
        <v/>
      </c>
      <c r="H87" s="42"/>
      <c r="I87" s="42"/>
      <c r="J87" s="42"/>
      <c r="K87" s="43" t="str">
        <f t="shared" si="2"/>
        <v/>
      </c>
      <c r="L87" s="34"/>
      <c r="M87" s="34"/>
    </row>
    <row r="88" spans="2:13" ht="21.75" customHeight="1">
      <c r="B88" s="37">
        <v>81</v>
      </c>
      <c r="C88" s="36"/>
      <c r="D88" s="30"/>
      <c r="E88" s="38" t="str">
        <f>IFERROR(IF(D88="","",VLOOKUP(D88,現場マスタ!$B$8:$K$37,2,FALSE())),"")</f>
        <v/>
      </c>
      <c r="F88" s="30"/>
      <c r="G88" s="39" t="str">
        <f>IFERROR(IF(F88="","",VLOOKUP(F88,技能者マスタ!$B$11:$N$60,2,FALSE())),"")</f>
        <v/>
      </c>
      <c r="H88" s="42"/>
      <c r="I88" s="42"/>
      <c r="J88" s="42"/>
      <c r="K88" s="43" t="str">
        <f t="shared" si="2"/>
        <v/>
      </c>
      <c r="L88" s="34"/>
      <c r="M88" s="34"/>
    </row>
    <row r="89" spans="2:13" ht="21.75" customHeight="1">
      <c r="B89" s="37">
        <v>82</v>
      </c>
      <c r="C89" s="36"/>
      <c r="D89" s="30"/>
      <c r="E89" s="38" t="str">
        <f>IFERROR(IF(D89="","",VLOOKUP(D89,現場マスタ!$B$8:$K$37,2,FALSE())),"")</f>
        <v/>
      </c>
      <c r="F89" s="30"/>
      <c r="G89" s="39" t="str">
        <f>IFERROR(IF(F89="","",VLOOKUP(F89,技能者マスタ!$B$11:$N$60,2,FALSE())),"")</f>
        <v/>
      </c>
      <c r="H89" s="42"/>
      <c r="I89" s="42"/>
      <c r="J89" s="42"/>
      <c r="K89" s="43" t="str">
        <f t="shared" si="2"/>
        <v/>
      </c>
      <c r="L89" s="34"/>
      <c r="M89" s="34"/>
    </row>
    <row r="90" spans="2:13" ht="21.75" customHeight="1">
      <c r="B90" s="37">
        <v>83</v>
      </c>
      <c r="C90" s="36"/>
      <c r="D90" s="30"/>
      <c r="E90" s="38" t="str">
        <f>IFERROR(IF(D90="","",VLOOKUP(D90,現場マスタ!$B$8:$K$37,2,FALSE())),"")</f>
        <v/>
      </c>
      <c r="F90" s="30"/>
      <c r="G90" s="39" t="str">
        <f>IFERROR(IF(F90="","",VLOOKUP(F90,技能者マスタ!$B$11:$N$60,2,FALSE())),"")</f>
        <v/>
      </c>
      <c r="H90" s="42"/>
      <c r="I90" s="42"/>
      <c r="J90" s="42"/>
      <c r="K90" s="43" t="str">
        <f t="shared" si="2"/>
        <v/>
      </c>
      <c r="L90" s="34"/>
      <c r="M90" s="34"/>
    </row>
    <row r="91" spans="2:13" ht="21.75" customHeight="1">
      <c r="B91" s="37">
        <v>84</v>
      </c>
      <c r="C91" s="36"/>
      <c r="D91" s="30"/>
      <c r="E91" s="38" t="str">
        <f>IFERROR(IF(D91="","",VLOOKUP(D91,現場マスタ!$B$8:$K$37,2,FALSE())),"")</f>
        <v/>
      </c>
      <c r="F91" s="30"/>
      <c r="G91" s="39" t="str">
        <f>IFERROR(IF(F91="","",VLOOKUP(F91,技能者マスタ!$B$11:$N$60,2,FALSE())),"")</f>
        <v/>
      </c>
      <c r="H91" s="42"/>
      <c r="I91" s="42"/>
      <c r="J91" s="42"/>
      <c r="K91" s="43" t="str">
        <f t="shared" si="2"/>
        <v/>
      </c>
      <c r="L91" s="34"/>
      <c r="M91" s="34"/>
    </row>
    <row r="92" spans="2:13" ht="21.75" customHeight="1">
      <c r="B92" s="37">
        <v>85</v>
      </c>
      <c r="C92" s="36"/>
      <c r="D92" s="30"/>
      <c r="E92" s="38" t="str">
        <f>IFERROR(IF(D92="","",VLOOKUP(D92,現場マスタ!$B$8:$K$37,2,FALSE())),"")</f>
        <v/>
      </c>
      <c r="F92" s="30"/>
      <c r="G92" s="39" t="str">
        <f>IFERROR(IF(F92="","",VLOOKUP(F92,技能者マスタ!$B$11:$N$60,2,FALSE())),"")</f>
        <v/>
      </c>
      <c r="H92" s="42"/>
      <c r="I92" s="42"/>
      <c r="J92" s="42"/>
      <c r="K92" s="43" t="str">
        <f t="shared" si="2"/>
        <v/>
      </c>
      <c r="L92" s="34"/>
      <c r="M92" s="34"/>
    </row>
    <row r="93" spans="2:13" ht="21.75" customHeight="1">
      <c r="B93" s="37">
        <v>86</v>
      </c>
      <c r="C93" s="36"/>
      <c r="D93" s="30"/>
      <c r="E93" s="38" t="str">
        <f>IFERROR(IF(D93="","",VLOOKUP(D93,現場マスタ!$B$8:$K$37,2,FALSE())),"")</f>
        <v/>
      </c>
      <c r="F93" s="30"/>
      <c r="G93" s="39" t="str">
        <f>IFERROR(IF(F93="","",VLOOKUP(F93,技能者マスタ!$B$11:$N$60,2,FALSE())),"")</f>
        <v/>
      </c>
      <c r="H93" s="42"/>
      <c r="I93" s="42"/>
      <c r="J93" s="42"/>
      <c r="K93" s="43" t="str">
        <f t="shared" si="2"/>
        <v/>
      </c>
      <c r="L93" s="34"/>
      <c r="M93" s="34"/>
    </row>
    <row r="94" spans="2:13" ht="21.75" customHeight="1">
      <c r="B94" s="37">
        <v>87</v>
      </c>
      <c r="C94" s="36"/>
      <c r="D94" s="30"/>
      <c r="E94" s="38" t="str">
        <f>IFERROR(IF(D94="","",VLOOKUP(D94,現場マスタ!$B$8:$K$37,2,FALSE())),"")</f>
        <v/>
      </c>
      <c r="F94" s="30"/>
      <c r="G94" s="39" t="str">
        <f>IFERROR(IF(F94="","",VLOOKUP(F94,技能者マスタ!$B$11:$N$60,2,FALSE())),"")</f>
        <v/>
      </c>
      <c r="H94" s="42"/>
      <c r="I94" s="42"/>
      <c r="J94" s="42"/>
      <c r="K94" s="43" t="str">
        <f t="shared" si="2"/>
        <v/>
      </c>
      <c r="L94" s="34"/>
      <c r="M94" s="34"/>
    </row>
    <row r="95" spans="2:13" ht="21.75" customHeight="1">
      <c r="B95" s="37">
        <v>88</v>
      </c>
      <c r="C95" s="36"/>
      <c r="D95" s="30"/>
      <c r="E95" s="38" t="str">
        <f>IFERROR(IF(D95="","",VLOOKUP(D95,現場マスタ!$B$8:$K$37,2,FALSE())),"")</f>
        <v/>
      </c>
      <c r="F95" s="30"/>
      <c r="G95" s="39" t="str">
        <f>IFERROR(IF(F95="","",VLOOKUP(F95,技能者マスタ!$B$11:$N$60,2,FALSE())),"")</f>
        <v/>
      </c>
      <c r="H95" s="42"/>
      <c r="I95" s="42"/>
      <c r="J95" s="42"/>
      <c r="K95" s="43" t="str">
        <f t="shared" si="2"/>
        <v/>
      </c>
      <c r="L95" s="34"/>
      <c r="M95" s="34"/>
    </row>
    <row r="96" spans="2:13" ht="21.75" customHeight="1">
      <c r="B96" s="37">
        <v>89</v>
      </c>
      <c r="C96" s="36"/>
      <c r="D96" s="30"/>
      <c r="E96" s="38" t="str">
        <f>IFERROR(IF(D96="","",VLOOKUP(D96,現場マスタ!$B$8:$K$37,2,FALSE())),"")</f>
        <v/>
      </c>
      <c r="F96" s="30"/>
      <c r="G96" s="39" t="str">
        <f>IFERROR(IF(F96="","",VLOOKUP(F96,技能者マスタ!$B$11:$N$60,2,FALSE())),"")</f>
        <v/>
      </c>
      <c r="H96" s="42"/>
      <c r="I96" s="42"/>
      <c r="J96" s="42"/>
      <c r="K96" s="43" t="str">
        <f t="shared" si="2"/>
        <v/>
      </c>
      <c r="L96" s="34"/>
      <c r="M96" s="34"/>
    </row>
    <row r="97" spans="2:13" ht="21.75" customHeight="1">
      <c r="B97" s="37">
        <v>90</v>
      </c>
      <c r="C97" s="36"/>
      <c r="D97" s="30"/>
      <c r="E97" s="38" t="str">
        <f>IFERROR(IF(D97="","",VLOOKUP(D97,現場マスタ!$B$8:$K$37,2,FALSE())),"")</f>
        <v/>
      </c>
      <c r="F97" s="30"/>
      <c r="G97" s="39" t="str">
        <f>IFERROR(IF(F97="","",VLOOKUP(F97,技能者マスタ!$B$11:$N$60,2,FALSE())),"")</f>
        <v/>
      </c>
      <c r="H97" s="42"/>
      <c r="I97" s="42"/>
      <c r="J97" s="42"/>
      <c r="K97" s="43" t="str">
        <f t="shared" si="2"/>
        <v/>
      </c>
      <c r="L97" s="34"/>
      <c r="M97" s="34"/>
    </row>
    <row r="98" spans="2:13" ht="21.75" customHeight="1">
      <c r="B98" s="37">
        <v>91</v>
      </c>
      <c r="C98" s="36"/>
      <c r="D98" s="30"/>
      <c r="E98" s="38" t="str">
        <f>IFERROR(IF(D98="","",VLOOKUP(D98,現場マスタ!$B$8:$K$37,2,FALSE())),"")</f>
        <v/>
      </c>
      <c r="F98" s="30"/>
      <c r="G98" s="39" t="str">
        <f>IFERROR(IF(F98="","",VLOOKUP(F98,技能者マスタ!$B$11:$N$60,2,FALSE())),"")</f>
        <v/>
      </c>
      <c r="H98" s="42"/>
      <c r="I98" s="42"/>
      <c r="J98" s="42"/>
      <c r="K98" s="43" t="str">
        <f t="shared" si="2"/>
        <v/>
      </c>
      <c r="L98" s="34"/>
      <c r="M98" s="34"/>
    </row>
    <row r="99" spans="2:13" ht="21.75" customHeight="1">
      <c r="B99" s="37">
        <v>92</v>
      </c>
      <c r="C99" s="36"/>
      <c r="D99" s="30"/>
      <c r="E99" s="38" t="str">
        <f>IFERROR(IF(D99="","",VLOOKUP(D99,現場マスタ!$B$8:$K$37,2,FALSE())),"")</f>
        <v/>
      </c>
      <c r="F99" s="30"/>
      <c r="G99" s="39" t="str">
        <f>IFERROR(IF(F99="","",VLOOKUP(F99,技能者マスタ!$B$11:$N$60,2,FALSE())),"")</f>
        <v/>
      </c>
      <c r="H99" s="42"/>
      <c r="I99" s="42"/>
      <c r="J99" s="42"/>
      <c r="K99" s="43" t="str">
        <f t="shared" si="2"/>
        <v/>
      </c>
      <c r="L99" s="34"/>
      <c r="M99" s="34"/>
    </row>
    <row r="100" spans="2:13" ht="21.75" customHeight="1">
      <c r="B100" s="37">
        <v>93</v>
      </c>
      <c r="C100" s="36"/>
      <c r="D100" s="30"/>
      <c r="E100" s="38" t="str">
        <f>IFERROR(IF(D100="","",VLOOKUP(D100,現場マスタ!$B$8:$K$37,2,FALSE())),"")</f>
        <v/>
      </c>
      <c r="F100" s="30"/>
      <c r="G100" s="39" t="str">
        <f>IFERROR(IF(F100="","",VLOOKUP(F100,技能者マスタ!$B$11:$N$60,2,FALSE())),"")</f>
        <v/>
      </c>
      <c r="H100" s="42"/>
      <c r="I100" s="42"/>
      <c r="J100" s="42"/>
      <c r="K100" s="43" t="str">
        <f t="shared" si="2"/>
        <v/>
      </c>
      <c r="L100" s="34"/>
      <c r="M100" s="34"/>
    </row>
    <row r="101" spans="2:13" ht="21.75" customHeight="1">
      <c r="B101" s="37">
        <v>94</v>
      </c>
      <c r="C101" s="36"/>
      <c r="D101" s="30"/>
      <c r="E101" s="38" t="str">
        <f>IFERROR(IF(D101="","",VLOOKUP(D101,現場マスタ!$B$8:$K$37,2,FALSE())),"")</f>
        <v/>
      </c>
      <c r="F101" s="30"/>
      <c r="G101" s="39" t="str">
        <f>IFERROR(IF(F101="","",VLOOKUP(F101,技能者マスタ!$B$11:$N$60,2,FALSE())),"")</f>
        <v/>
      </c>
      <c r="H101" s="42"/>
      <c r="I101" s="42"/>
      <c r="J101" s="42"/>
      <c r="K101" s="43" t="str">
        <f t="shared" si="2"/>
        <v/>
      </c>
      <c r="L101" s="34"/>
      <c r="M101" s="34"/>
    </row>
    <row r="102" spans="2:13" ht="21.75" customHeight="1">
      <c r="B102" s="37">
        <v>95</v>
      </c>
      <c r="C102" s="36"/>
      <c r="D102" s="30"/>
      <c r="E102" s="38" t="str">
        <f>IFERROR(IF(D102="","",VLOOKUP(D102,現場マスタ!$B$8:$K$37,2,FALSE())),"")</f>
        <v/>
      </c>
      <c r="F102" s="30"/>
      <c r="G102" s="39" t="str">
        <f>IFERROR(IF(F102="","",VLOOKUP(F102,技能者マスタ!$B$11:$N$60,2,FALSE())),"")</f>
        <v/>
      </c>
      <c r="H102" s="42"/>
      <c r="I102" s="42"/>
      <c r="J102" s="42"/>
      <c r="K102" s="43" t="str">
        <f t="shared" si="2"/>
        <v/>
      </c>
      <c r="L102" s="34"/>
      <c r="M102" s="34"/>
    </row>
    <row r="103" spans="2:13" ht="21.75" customHeight="1">
      <c r="B103" s="37">
        <v>96</v>
      </c>
      <c r="C103" s="36"/>
      <c r="D103" s="30"/>
      <c r="E103" s="38" t="str">
        <f>IFERROR(IF(D103="","",VLOOKUP(D103,現場マスタ!$B$8:$K$37,2,FALSE())),"")</f>
        <v/>
      </c>
      <c r="F103" s="30"/>
      <c r="G103" s="39" t="str">
        <f>IFERROR(IF(F103="","",VLOOKUP(F103,技能者マスタ!$B$11:$N$60,2,FALSE())),"")</f>
        <v/>
      </c>
      <c r="H103" s="42"/>
      <c r="I103" s="42"/>
      <c r="J103" s="42"/>
      <c r="K103" s="43" t="str">
        <f t="shared" si="2"/>
        <v/>
      </c>
      <c r="L103" s="34"/>
      <c r="M103" s="34"/>
    </row>
    <row r="104" spans="2:13" ht="21.75" customHeight="1">
      <c r="B104" s="37">
        <v>97</v>
      </c>
      <c r="C104" s="36"/>
      <c r="D104" s="30"/>
      <c r="E104" s="38" t="str">
        <f>IFERROR(IF(D104="","",VLOOKUP(D104,現場マスタ!$B$8:$K$37,2,FALSE())),"")</f>
        <v/>
      </c>
      <c r="F104" s="30"/>
      <c r="G104" s="39" t="str">
        <f>IFERROR(IF(F104="","",VLOOKUP(F104,技能者マスタ!$B$11:$N$60,2,FALSE())),"")</f>
        <v/>
      </c>
      <c r="H104" s="42"/>
      <c r="I104" s="42"/>
      <c r="J104" s="42"/>
      <c r="K104" s="43" t="str">
        <f t="shared" ref="K104:K135" si="3">IFERROR(IF(OR(H104="",I104=""),"",I104-H104-IF(J104="",0,J104)),"")</f>
        <v/>
      </c>
      <c r="L104" s="34"/>
      <c r="M104" s="34"/>
    </row>
    <row r="105" spans="2:13" ht="21.75" customHeight="1">
      <c r="B105" s="37">
        <v>98</v>
      </c>
      <c r="C105" s="36"/>
      <c r="D105" s="30"/>
      <c r="E105" s="38" t="str">
        <f>IFERROR(IF(D105="","",VLOOKUP(D105,現場マスタ!$B$8:$K$37,2,FALSE())),"")</f>
        <v/>
      </c>
      <c r="F105" s="30"/>
      <c r="G105" s="39" t="str">
        <f>IFERROR(IF(F105="","",VLOOKUP(F105,技能者マスタ!$B$11:$N$60,2,FALSE())),"")</f>
        <v/>
      </c>
      <c r="H105" s="42"/>
      <c r="I105" s="42"/>
      <c r="J105" s="42"/>
      <c r="K105" s="43" t="str">
        <f t="shared" si="3"/>
        <v/>
      </c>
      <c r="L105" s="34"/>
      <c r="M105" s="34"/>
    </row>
    <row r="106" spans="2:13" ht="21.75" customHeight="1">
      <c r="B106" s="37">
        <v>99</v>
      </c>
      <c r="C106" s="36"/>
      <c r="D106" s="30"/>
      <c r="E106" s="38" t="str">
        <f>IFERROR(IF(D106="","",VLOOKUP(D106,現場マスタ!$B$8:$K$37,2,FALSE())),"")</f>
        <v/>
      </c>
      <c r="F106" s="30"/>
      <c r="G106" s="39" t="str">
        <f>IFERROR(IF(F106="","",VLOOKUP(F106,技能者マスタ!$B$11:$N$60,2,FALSE())),"")</f>
        <v/>
      </c>
      <c r="H106" s="42"/>
      <c r="I106" s="42"/>
      <c r="J106" s="42"/>
      <c r="K106" s="43" t="str">
        <f t="shared" si="3"/>
        <v/>
      </c>
      <c r="L106" s="34"/>
      <c r="M106" s="34"/>
    </row>
    <row r="107" spans="2:13" ht="21.75" customHeight="1">
      <c r="B107" s="37">
        <v>100</v>
      </c>
      <c r="C107" s="36"/>
      <c r="D107" s="30"/>
      <c r="E107" s="38" t="str">
        <f>IFERROR(IF(D107="","",VLOOKUP(D107,現場マスタ!$B$8:$K$37,2,FALSE())),"")</f>
        <v/>
      </c>
      <c r="F107" s="30"/>
      <c r="G107" s="39" t="str">
        <f>IFERROR(IF(F107="","",VLOOKUP(F107,技能者マスタ!$B$11:$N$60,2,FALSE())),"")</f>
        <v/>
      </c>
      <c r="H107" s="42"/>
      <c r="I107" s="42"/>
      <c r="J107" s="42"/>
      <c r="K107" s="43" t="str">
        <f t="shared" si="3"/>
        <v/>
      </c>
      <c r="L107" s="34"/>
      <c r="M107" s="34"/>
    </row>
    <row r="109" spans="2:13" ht="24" customHeight="1">
      <c r="B109" s="62" t="str">
        <f>"記録件数: "&amp;COUNTA(C8:C107)&amp;"件 / 延べ実働時間（時:分） "&amp;TEXT(SUM(K8:K107),"[h]:mm")</f>
        <v>記録件数: 0件 / 延べ実働時間（時:分） 0:00</v>
      </c>
      <c r="C109" s="62"/>
      <c r="D109" s="62"/>
      <c r="E109" s="62"/>
      <c r="F109" s="62"/>
      <c r="G109" s="62"/>
      <c r="H109" s="62"/>
      <c r="I109" s="62"/>
      <c r="J109" s="62"/>
      <c r="K109" s="62"/>
      <c r="L109" s="62"/>
      <c r="M109" s="62"/>
    </row>
    <row r="111" spans="2:13">
      <c r="B111" s="60" t="s">
        <v>137</v>
      </c>
      <c r="C111" s="60"/>
      <c r="D111" s="60"/>
      <c r="E111" s="60"/>
      <c r="F111" s="60"/>
      <c r="G111" s="60"/>
      <c r="H111" s="60"/>
      <c r="I111" s="60"/>
      <c r="J111" s="60"/>
      <c r="K111" s="60"/>
      <c r="L111" s="60"/>
      <c r="M111" s="60"/>
    </row>
  </sheetData>
  <mergeCells count="4">
    <mergeCell ref="B2:F2"/>
    <mergeCell ref="B5:M5"/>
    <mergeCell ref="B109:M109"/>
    <mergeCell ref="B111:M111"/>
  </mergeCells>
  <phoneticPr fontId="43"/>
  <pageMargins left="0.3" right="0.3" top="0.4" bottom="0.4"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59"/>
  <sheetViews>
    <sheetView showGridLines="0" zoomScaleNormal="100" workbookViewId="0"/>
  </sheetViews>
  <sheetFormatPr defaultColWidth="8.7109375" defaultRowHeight="15"/>
  <cols>
    <col min="1" max="1" width="2" customWidth="1"/>
    <col min="2" max="2" width="12" customWidth="1"/>
    <col min="3" max="3" width="16" customWidth="1"/>
    <col min="4" max="4" width="18" customWidth="1"/>
    <col min="5" max="5" width="12" customWidth="1"/>
    <col min="6" max="6" width="8" customWidth="1"/>
    <col min="7" max="7" width="12" customWidth="1"/>
    <col min="8" max="8" width="10" customWidth="1"/>
    <col min="9" max="9" width="12" customWidth="1"/>
    <col min="10" max="10" width="14" customWidth="1"/>
    <col min="11" max="11" width="18" customWidth="1"/>
    <col min="12" max="12" width="4" customWidth="1"/>
  </cols>
  <sheetData>
    <row r="2" spans="2:11" ht="31.5" customHeight="1">
      <c r="B2" s="14" t="s">
        <v>161</v>
      </c>
      <c r="C2" s="14"/>
      <c r="D2" s="14"/>
      <c r="E2" s="14"/>
      <c r="F2" s="14"/>
      <c r="K2" s="23" t="s">
        <v>111</v>
      </c>
    </row>
    <row r="3" spans="2:11" ht="3.75" customHeight="1">
      <c r="B3" s="16"/>
      <c r="C3" s="16"/>
      <c r="D3" s="16"/>
      <c r="E3" s="16"/>
      <c r="F3" s="16"/>
      <c r="G3" s="16"/>
      <c r="H3" s="16"/>
      <c r="I3" s="16"/>
      <c r="J3" s="16"/>
      <c r="K3" s="16"/>
    </row>
    <row r="4" spans="2:11" ht="6" customHeight="1"/>
    <row r="5" spans="2:11" ht="36" customHeight="1">
      <c r="B5" s="63" t="s">
        <v>162</v>
      </c>
      <c r="C5" s="63"/>
      <c r="D5" s="63"/>
      <c r="E5" s="63"/>
      <c r="F5" s="63"/>
      <c r="G5" s="63"/>
      <c r="H5" s="63"/>
      <c r="I5" s="63"/>
      <c r="J5" s="63"/>
      <c r="K5" s="63"/>
    </row>
    <row r="6" spans="2:11" ht="6" customHeight="1"/>
    <row r="7" spans="2:11" ht="36" customHeight="1">
      <c r="B7" s="28" t="s">
        <v>124</v>
      </c>
      <c r="C7" s="28" t="s">
        <v>125</v>
      </c>
      <c r="D7" s="28" t="s">
        <v>128</v>
      </c>
      <c r="E7" s="28" t="s">
        <v>129</v>
      </c>
      <c r="F7" s="28" t="s">
        <v>131</v>
      </c>
      <c r="G7" s="28" t="s">
        <v>163</v>
      </c>
      <c r="H7" s="28" t="s">
        <v>164</v>
      </c>
      <c r="I7" s="28" t="s">
        <v>165</v>
      </c>
      <c r="J7" s="28" t="s">
        <v>166</v>
      </c>
      <c r="K7" s="28" t="s">
        <v>136</v>
      </c>
    </row>
    <row r="8" spans="2:11" ht="21.75" customHeight="1">
      <c r="B8" s="30"/>
      <c r="C8" s="39" t="str">
        <f>IFERROR(IF(B8="","",VLOOKUP(B8,技能者マスタ!$B$11:$N$60,2,FALSE())),"")</f>
        <v/>
      </c>
      <c r="D8" s="38" t="str">
        <f>IFERROR(IF(B8="","",VLOOKUP(B8,技能者マスタ!$B$11:$N$60,5,FALSE())),"")</f>
        <v/>
      </c>
      <c r="E8" s="40" t="str">
        <f>IFERROR(IF(B8="","",VLOOKUP(B8,技能者マスタ!$B$11:$N$60,6,FALSE())),"")</f>
        <v/>
      </c>
      <c r="F8" s="35" t="str">
        <f>IFERROR(IF(B8="","",VLOOKUP(B8,技能者マスタ!$B$11:$N$60,8,FALSE())),"")</f>
        <v/>
      </c>
      <c r="G8" s="44" t="str">
        <f>IF(B8="","",COUNTIF(就業履歴_日単位!$F$8:$F$207,B8))</f>
        <v/>
      </c>
      <c r="H8" s="45" t="str">
        <f>IF(B8="","",SUMPRODUCT((就業履歴_日単位!$F$8:$F$207=B8)/COUNTIFS(就業履歴_日単位!$F$8:$F$207,就業履歴_日単位!$F$8:$F$207,就業履歴_日単位!$D$8:$D$207,就業履歴_日単位!$D$8:$D$207)))</f>
        <v/>
      </c>
      <c r="I8" s="46" t="str">
        <f>IF(B8="","",COUNTIFS(就業履歴_日単位!$F$8:$F$207,B8,就業履歴_日単位!$M$8:$M$207,"作業主任者"))</f>
        <v/>
      </c>
      <c r="J8" s="30" t="str">
        <f t="shared" ref="J8:J39" si="0">IF(B8="","",IF(F8="","-",IF(F8=1,MAX(0,645-G8)&amp;"日",IF(F8=2,MAX(0,1505-G8)&amp;"日",IF(F8=3,MAX(0,2150-G8)&amp;"日","認定済")))))</f>
        <v/>
      </c>
      <c r="K8" s="34"/>
    </row>
    <row r="9" spans="2:11" ht="21.75" customHeight="1">
      <c r="B9" s="30"/>
      <c r="C9" s="39" t="str">
        <f>IFERROR(IF(B9="","",VLOOKUP(B9,技能者マスタ!$B$11:$N$60,2,FALSE())),"")</f>
        <v/>
      </c>
      <c r="D9" s="38" t="str">
        <f>IFERROR(IF(B9="","",VLOOKUP(B9,技能者マスタ!$B$11:$N$60,5,FALSE())),"")</f>
        <v/>
      </c>
      <c r="E9" s="40" t="str">
        <f>IFERROR(IF(B9="","",VLOOKUP(B9,技能者マスタ!$B$11:$N$60,6,FALSE())),"")</f>
        <v/>
      </c>
      <c r="F9" s="35" t="str">
        <f>IFERROR(IF(B9="","",VLOOKUP(B9,技能者マスタ!$B$11:$N$60,8,FALSE())),"")</f>
        <v/>
      </c>
      <c r="G9" s="44" t="str">
        <f>IF(B9="","",COUNTIF(就業履歴_日単位!$F$8:$F$207,B9))</f>
        <v/>
      </c>
      <c r="H9" s="45" t="str">
        <f>IF(B9="","",SUMPRODUCT((就業履歴_日単位!$F$8:$F$207=B9)/COUNTIFS(就業履歴_日単位!$F$8:$F$207,就業履歴_日単位!$F$8:$F$207,就業履歴_日単位!$D$8:$D$207,就業履歴_日単位!$D$8:$D$207)))</f>
        <v/>
      </c>
      <c r="I9" s="46" t="str">
        <f>IF(B9="","",COUNTIFS(就業履歴_日単位!$F$8:$F$207,B9,就業履歴_日単位!$M$8:$M$207,"作業主任者"))</f>
        <v/>
      </c>
      <c r="J9" s="30" t="str">
        <f t="shared" si="0"/>
        <v/>
      </c>
      <c r="K9" s="34"/>
    </row>
    <row r="10" spans="2:11" ht="21.75" customHeight="1">
      <c r="B10" s="30"/>
      <c r="C10" s="39" t="str">
        <f>IFERROR(IF(B10="","",VLOOKUP(B10,技能者マスタ!$B$11:$N$60,2,FALSE())),"")</f>
        <v/>
      </c>
      <c r="D10" s="38" t="str">
        <f>IFERROR(IF(B10="","",VLOOKUP(B10,技能者マスタ!$B$11:$N$60,5,FALSE())),"")</f>
        <v/>
      </c>
      <c r="E10" s="40" t="str">
        <f>IFERROR(IF(B10="","",VLOOKUP(B10,技能者マスタ!$B$11:$N$60,6,FALSE())),"")</f>
        <v/>
      </c>
      <c r="F10" s="35" t="str">
        <f>IFERROR(IF(B10="","",VLOOKUP(B10,技能者マスタ!$B$11:$N$60,8,FALSE())),"")</f>
        <v/>
      </c>
      <c r="G10" s="44" t="str">
        <f>IF(B10="","",COUNTIF(就業履歴_日単位!$F$8:$F$207,B10))</f>
        <v/>
      </c>
      <c r="H10" s="45" t="str">
        <f>IF(B10="","",SUMPRODUCT((就業履歴_日単位!$F$8:$F$207=B10)/COUNTIFS(就業履歴_日単位!$F$8:$F$207,就業履歴_日単位!$F$8:$F$207,就業履歴_日単位!$D$8:$D$207,就業履歴_日単位!$D$8:$D$207)))</f>
        <v/>
      </c>
      <c r="I10" s="46" t="str">
        <f>IF(B10="","",COUNTIFS(就業履歴_日単位!$F$8:$F$207,B10,就業履歴_日単位!$M$8:$M$207,"作業主任者"))</f>
        <v/>
      </c>
      <c r="J10" s="30" t="str">
        <f t="shared" si="0"/>
        <v/>
      </c>
      <c r="K10" s="34"/>
    </row>
    <row r="11" spans="2:11" ht="21.75" customHeight="1">
      <c r="B11" s="30"/>
      <c r="C11" s="39" t="str">
        <f>IFERROR(IF(B11="","",VLOOKUP(B11,技能者マスタ!$B$11:$N$60,2,FALSE())),"")</f>
        <v/>
      </c>
      <c r="D11" s="38" t="str">
        <f>IFERROR(IF(B11="","",VLOOKUP(B11,技能者マスタ!$B$11:$N$60,5,FALSE())),"")</f>
        <v/>
      </c>
      <c r="E11" s="40" t="str">
        <f>IFERROR(IF(B11="","",VLOOKUP(B11,技能者マスタ!$B$11:$N$60,6,FALSE())),"")</f>
        <v/>
      </c>
      <c r="F11" s="35" t="str">
        <f>IFERROR(IF(B11="","",VLOOKUP(B11,技能者マスタ!$B$11:$N$60,8,FALSE())),"")</f>
        <v/>
      </c>
      <c r="G11" s="44" t="str">
        <f>IF(B11="","",COUNTIF(就業履歴_日単位!$F$8:$F$207,B11))</f>
        <v/>
      </c>
      <c r="H11" s="45" t="str">
        <f>IF(B11="","",SUMPRODUCT((就業履歴_日単位!$F$8:$F$207=B11)/COUNTIFS(就業履歴_日単位!$F$8:$F$207,就業履歴_日単位!$F$8:$F$207,就業履歴_日単位!$D$8:$D$207,就業履歴_日単位!$D$8:$D$207)))</f>
        <v/>
      </c>
      <c r="I11" s="46" t="str">
        <f>IF(B11="","",COUNTIFS(就業履歴_日単位!$F$8:$F$207,B11,就業履歴_日単位!$M$8:$M$207,"作業主任者"))</f>
        <v/>
      </c>
      <c r="J11" s="30" t="str">
        <f t="shared" si="0"/>
        <v/>
      </c>
      <c r="K11" s="34"/>
    </row>
    <row r="12" spans="2:11" ht="21.75" customHeight="1">
      <c r="B12" s="30"/>
      <c r="C12" s="39" t="str">
        <f>IFERROR(IF(B12="","",VLOOKUP(B12,技能者マスタ!$B$11:$N$60,2,FALSE())),"")</f>
        <v/>
      </c>
      <c r="D12" s="38" t="str">
        <f>IFERROR(IF(B12="","",VLOOKUP(B12,技能者マスタ!$B$11:$N$60,5,FALSE())),"")</f>
        <v/>
      </c>
      <c r="E12" s="40" t="str">
        <f>IFERROR(IF(B12="","",VLOOKUP(B12,技能者マスタ!$B$11:$N$60,6,FALSE())),"")</f>
        <v/>
      </c>
      <c r="F12" s="35" t="str">
        <f>IFERROR(IF(B12="","",VLOOKUP(B12,技能者マスタ!$B$11:$N$60,8,FALSE())),"")</f>
        <v/>
      </c>
      <c r="G12" s="44" t="str">
        <f>IF(B12="","",COUNTIF(就業履歴_日単位!$F$8:$F$207,B12))</f>
        <v/>
      </c>
      <c r="H12" s="45" t="str">
        <f>IF(B12="","",SUMPRODUCT((就業履歴_日単位!$F$8:$F$207=B12)/COUNTIFS(就業履歴_日単位!$F$8:$F$207,就業履歴_日単位!$F$8:$F$207,就業履歴_日単位!$D$8:$D$207,就業履歴_日単位!$D$8:$D$207)))</f>
        <v/>
      </c>
      <c r="I12" s="46" t="str">
        <f>IF(B12="","",COUNTIFS(就業履歴_日単位!$F$8:$F$207,B12,就業履歴_日単位!$M$8:$M$207,"作業主任者"))</f>
        <v/>
      </c>
      <c r="J12" s="30" t="str">
        <f t="shared" si="0"/>
        <v/>
      </c>
      <c r="K12" s="34"/>
    </row>
    <row r="13" spans="2:11" ht="21.75" customHeight="1">
      <c r="B13" s="30"/>
      <c r="C13" s="39" t="str">
        <f>IFERROR(IF(B13="","",VLOOKUP(B13,技能者マスタ!$B$11:$N$60,2,FALSE())),"")</f>
        <v/>
      </c>
      <c r="D13" s="38" t="str">
        <f>IFERROR(IF(B13="","",VLOOKUP(B13,技能者マスタ!$B$11:$N$60,5,FALSE())),"")</f>
        <v/>
      </c>
      <c r="E13" s="40" t="str">
        <f>IFERROR(IF(B13="","",VLOOKUP(B13,技能者マスタ!$B$11:$N$60,6,FALSE())),"")</f>
        <v/>
      </c>
      <c r="F13" s="35" t="str">
        <f>IFERROR(IF(B13="","",VLOOKUP(B13,技能者マスタ!$B$11:$N$60,8,FALSE())),"")</f>
        <v/>
      </c>
      <c r="G13" s="44" t="str">
        <f>IF(B13="","",COUNTIF(就業履歴_日単位!$F$8:$F$207,B13))</f>
        <v/>
      </c>
      <c r="H13" s="45" t="str">
        <f>IF(B13="","",SUMPRODUCT((就業履歴_日単位!$F$8:$F$207=B13)/COUNTIFS(就業履歴_日単位!$F$8:$F$207,就業履歴_日単位!$F$8:$F$207,就業履歴_日単位!$D$8:$D$207,就業履歴_日単位!$D$8:$D$207)))</f>
        <v/>
      </c>
      <c r="I13" s="46" t="str">
        <f>IF(B13="","",COUNTIFS(就業履歴_日単位!$F$8:$F$207,B13,就業履歴_日単位!$M$8:$M$207,"作業主任者"))</f>
        <v/>
      </c>
      <c r="J13" s="30" t="str">
        <f t="shared" si="0"/>
        <v/>
      </c>
      <c r="K13" s="34"/>
    </row>
    <row r="14" spans="2:11" ht="21.75" customHeight="1">
      <c r="B14" s="30"/>
      <c r="C14" s="39" t="str">
        <f>IFERROR(IF(B14="","",VLOOKUP(B14,技能者マスタ!$B$11:$N$60,2,FALSE())),"")</f>
        <v/>
      </c>
      <c r="D14" s="38" t="str">
        <f>IFERROR(IF(B14="","",VLOOKUP(B14,技能者マスタ!$B$11:$N$60,5,FALSE())),"")</f>
        <v/>
      </c>
      <c r="E14" s="40" t="str">
        <f>IFERROR(IF(B14="","",VLOOKUP(B14,技能者マスタ!$B$11:$N$60,6,FALSE())),"")</f>
        <v/>
      </c>
      <c r="F14" s="35" t="str">
        <f>IFERROR(IF(B14="","",VLOOKUP(B14,技能者マスタ!$B$11:$N$60,8,FALSE())),"")</f>
        <v/>
      </c>
      <c r="G14" s="44" t="str">
        <f>IF(B14="","",COUNTIF(就業履歴_日単位!$F$8:$F$207,B14))</f>
        <v/>
      </c>
      <c r="H14" s="45" t="str">
        <f>IF(B14="","",SUMPRODUCT((就業履歴_日単位!$F$8:$F$207=B14)/COUNTIFS(就業履歴_日単位!$F$8:$F$207,就業履歴_日単位!$F$8:$F$207,就業履歴_日単位!$D$8:$D$207,就業履歴_日単位!$D$8:$D$207)))</f>
        <v/>
      </c>
      <c r="I14" s="46" t="str">
        <f>IF(B14="","",COUNTIFS(就業履歴_日単位!$F$8:$F$207,B14,就業履歴_日単位!$M$8:$M$207,"作業主任者"))</f>
        <v/>
      </c>
      <c r="J14" s="30" t="str">
        <f t="shared" si="0"/>
        <v/>
      </c>
      <c r="K14" s="34"/>
    </row>
    <row r="15" spans="2:11" ht="21.75" customHeight="1">
      <c r="B15" s="30"/>
      <c r="C15" s="39" t="str">
        <f>IFERROR(IF(B15="","",VLOOKUP(B15,技能者マスタ!$B$11:$N$60,2,FALSE())),"")</f>
        <v/>
      </c>
      <c r="D15" s="38" t="str">
        <f>IFERROR(IF(B15="","",VLOOKUP(B15,技能者マスタ!$B$11:$N$60,5,FALSE())),"")</f>
        <v/>
      </c>
      <c r="E15" s="40" t="str">
        <f>IFERROR(IF(B15="","",VLOOKUP(B15,技能者マスタ!$B$11:$N$60,6,FALSE())),"")</f>
        <v/>
      </c>
      <c r="F15" s="35" t="str">
        <f>IFERROR(IF(B15="","",VLOOKUP(B15,技能者マスタ!$B$11:$N$60,8,FALSE())),"")</f>
        <v/>
      </c>
      <c r="G15" s="44" t="str">
        <f>IF(B15="","",COUNTIF(就業履歴_日単位!$F$8:$F$207,B15))</f>
        <v/>
      </c>
      <c r="H15" s="45" t="str">
        <f>IF(B15="","",SUMPRODUCT((就業履歴_日単位!$F$8:$F$207=B15)/COUNTIFS(就業履歴_日単位!$F$8:$F$207,就業履歴_日単位!$F$8:$F$207,就業履歴_日単位!$D$8:$D$207,就業履歴_日単位!$D$8:$D$207)))</f>
        <v/>
      </c>
      <c r="I15" s="46" t="str">
        <f>IF(B15="","",COUNTIFS(就業履歴_日単位!$F$8:$F$207,B15,就業履歴_日単位!$M$8:$M$207,"作業主任者"))</f>
        <v/>
      </c>
      <c r="J15" s="30" t="str">
        <f t="shared" si="0"/>
        <v/>
      </c>
      <c r="K15" s="34"/>
    </row>
    <row r="16" spans="2:11" ht="21.75" customHeight="1">
      <c r="B16" s="30"/>
      <c r="C16" s="39" t="str">
        <f>IFERROR(IF(B16="","",VLOOKUP(B16,技能者マスタ!$B$11:$N$60,2,FALSE())),"")</f>
        <v/>
      </c>
      <c r="D16" s="38" t="str">
        <f>IFERROR(IF(B16="","",VLOOKUP(B16,技能者マスタ!$B$11:$N$60,5,FALSE())),"")</f>
        <v/>
      </c>
      <c r="E16" s="40" t="str">
        <f>IFERROR(IF(B16="","",VLOOKUP(B16,技能者マスタ!$B$11:$N$60,6,FALSE())),"")</f>
        <v/>
      </c>
      <c r="F16" s="35" t="str">
        <f>IFERROR(IF(B16="","",VLOOKUP(B16,技能者マスタ!$B$11:$N$60,8,FALSE())),"")</f>
        <v/>
      </c>
      <c r="G16" s="44" t="str">
        <f>IF(B16="","",COUNTIF(就業履歴_日単位!$F$8:$F$207,B16))</f>
        <v/>
      </c>
      <c r="H16" s="45" t="str">
        <f>IF(B16="","",SUMPRODUCT((就業履歴_日単位!$F$8:$F$207=B16)/COUNTIFS(就業履歴_日単位!$F$8:$F$207,就業履歴_日単位!$F$8:$F$207,就業履歴_日単位!$D$8:$D$207,就業履歴_日単位!$D$8:$D$207)))</f>
        <v/>
      </c>
      <c r="I16" s="46" t="str">
        <f>IF(B16="","",COUNTIFS(就業履歴_日単位!$F$8:$F$207,B16,就業履歴_日単位!$M$8:$M$207,"作業主任者"))</f>
        <v/>
      </c>
      <c r="J16" s="30" t="str">
        <f t="shared" si="0"/>
        <v/>
      </c>
      <c r="K16" s="34"/>
    </row>
    <row r="17" spans="2:11" ht="21.75" customHeight="1">
      <c r="B17" s="30"/>
      <c r="C17" s="39" t="str">
        <f>IFERROR(IF(B17="","",VLOOKUP(B17,技能者マスタ!$B$11:$N$60,2,FALSE())),"")</f>
        <v/>
      </c>
      <c r="D17" s="38" t="str">
        <f>IFERROR(IF(B17="","",VLOOKUP(B17,技能者マスタ!$B$11:$N$60,5,FALSE())),"")</f>
        <v/>
      </c>
      <c r="E17" s="40" t="str">
        <f>IFERROR(IF(B17="","",VLOOKUP(B17,技能者マスタ!$B$11:$N$60,6,FALSE())),"")</f>
        <v/>
      </c>
      <c r="F17" s="35" t="str">
        <f>IFERROR(IF(B17="","",VLOOKUP(B17,技能者マスタ!$B$11:$N$60,8,FALSE())),"")</f>
        <v/>
      </c>
      <c r="G17" s="44" t="str">
        <f>IF(B17="","",COUNTIF(就業履歴_日単位!$F$8:$F$207,B17))</f>
        <v/>
      </c>
      <c r="H17" s="45" t="str">
        <f>IF(B17="","",SUMPRODUCT((就業履歴_日単位!$F$8:$F$207=B17)/COUNTIFS(就業履歴_日単位!$F$8:$F$207,就業履歴_日単位!$F$8:$F$207,就業履歴_日単位!$D$8:$D$207,就業履歴_日単位!$D$8:$D$207)))</f>
        <v/>
      </c>
      <c r="I17" s="46" t="str">
        <f>IF(B17="","",COUNTIFS(就業履歴_日単位!$F$8:$F$207,B17,就業履歴_日単位!$M$8:$M$207,"作業主任者"))</f>
        <v/>
      </c>
      <c r="J17" s="30" t="str">
        <f t="shared" si="0"/>
        <v/>
      </c>
      <c r="K17" s="34"/>
    </row>
    <row r="18" spans="2:11" ht="21.75" customHeight="1">
      <c r="B18" s="30"/>
      <c r="C18" s="39" t="str">
        <f>IFERROR(IF(B18="","",VLOOKUP(B18,技能者マスタ!$B$11:$N$60,2,FALSE())),"")</f>
        <v/>
      </c>
      <c r="D18" s="38" t="str">
        <f>IFERROR(IF(B18="","",VLOOKUP(B18,技能者マスタ!$B$11:$N$60,5,FALSE())),"")</f>
        <v/>
      </c>
      <c r="E18" s="40" t="str">
        <f>IFERROR(IF(B18="","",VLOOKUP(B18,技能者マスタ!$B$11:$N$60,6,FALSE())),"")</f>
        <v/>
      </c>
      <c r="F18" s="35" t="str">
        <f>IFERROR(IF(B18="","",VLOOKUP(B18,技能者マスタ!$B$11:$N$60,8,FALSE())),"")</f>
        <v/>
      </c>
      <c r="G18" s="44" t="str">
        <f>IF(B18="","",COUNTIF(就業履歴_日単位!$F$8:$F$207,B18))</f>
        <v/>
      </c>
      <c r="H18" s="45" t="str">
        <f>IF(B18="","",SUMPRODUCT((就業履歴_日単位!$F$8:$F$207=B18)/COUNTIFS(就業履歴_日単位!$F$8:$F$207,就業履歴_日単位!$F$8:$F$207,就業履歴_日単位!$D$8:$D$207,就業履歴_日単位!$D$8:$D$207)))</f>
        <v/>
      </c>
      <c r="I18" s="46" t="str">
        <f>IF(B18="","",COUNTIFS(就業履歴_日単位!$F$8:$F$207,B18,就業履歴_日単位!$M$8:$M$207,"作業主任者"))</f>
        <v/>
      </c>
      <c r="J18" s="30" t="str">
        <f t="shared" si="0"/>
        <v/>
      </c>
      <c r="K18" s="34"/>
    </row>
    <row r="19" spans="2:11" ht="21.75" customHeight="1">
      <c r="B19" s="30"/>
      <c r="C19" s="39" t="str">
        <f>IFERROR(IF(B19="","",VLOOKUP(B19,技能者マスタ!$B$11:$N$60,2,FALSE())),"")</f>
        <v/>
      </c>
      <c r="D19" s="38" t="str">
        <f>IFERROR(IF(B19="","",VLOOKUP(B19,技能者マスタ!$B$11:$N$60,5,FALSE())),"")</f>
        <v/>
      </c>
      <c r="E19" s="40" t="str">
        <f>IFERROR(IF(B19="","",VLOOKUP(B19,技能者マスタ!$B$11:$N$60,6,FALSE())),"")</f>
        <v/>
      </c>
      <c r="F19" s="35" t="str">
        <f>IFERROR(IF(B19="","",VLOOKUP(B19,技能者マスタ!$B$11:$N$60,8,FALSE())),"")</f>
        <v/>
      </c>
      <c r="G19" s="44" t="str">
        <f>IF(B19="","",COUNTIF(就業履歴_日単位!$F$8:$F$207,B19))</f>
        <v/>
      </c>
      <c r="H19" s="45" t="str">
        <f>IF(B19="","",SUMPRODUCT((就業履歴_日単位!$F$8:$F$207=B19)/COUNTIFS(就業履歴_日単位!$F$8:$F$207,就業履歴_日単位!$F$8:$F$207,就業履歴_日単位!$D$8:$D$207,就業履歴_日単位!$D$8:$D$207)))</f>
        <v/>
      </c>
      <c r="I19" s="46" t="str">
        <f>IF(B19="","",COUNTIFS(就業履歴_日単位!$F$8:$F$207,B19,就業履歴_日単位!$M$8:$M$207,"作業主任者"))</f>
        <v/>
      </c>
      <c r="J19" s="30" t="str">
        <f t="shared" si="0"/>
        <v/>
      </c>
      <c r="K19" s="34"/>
    </row>
    <row r="20" spans="2:11" ht="21.75" customHeight="1">
      <c r="B20" s="30"/>
      <c r="C20" s="39" t="str">
        <f>IFERROR(IF(B20="","",VLOOKUP(B20,技能者マスタ!$B$11:$N$60,2,FALSE())),"")</f>
        <v/>
      </c>
      <c r="D20" s="38" t="str">
        <f>IFERROR(IF(B20="","",VLOOKUP(B20,技能者マスタ!$B$11:$N$60,5,FALSE())),"")</f>
        <v/>
      </c>
      <c r="E20" s="40" t="str">
        <f>IFERROR(IF(B20="","",VLOOKUP(B20,技能者マスタ!$B$11:$N$60,6,FALSE())),"")</f>
        <v/>
      </c>
      <c r="F20" s="35" t="str">
        <f>IFERROR(IF(B20="","",VLOOKUP(B20,技能者マスタ!$B$11:$N$60,8,FALSE())),"")</f>
        <v/>
      </c>
      <c r="G20" s="44" t="str">
        <f>IF(B20="","",COUNTIF(就業履歴_日単位!$F$8:$F$207,B20))</f>
        <v/>
      </c>
      <c r="H20" s="45" t="str">
        <f>IF(B20="","",SUMPRODUCT((就業履歴_日単位!$F$8:$F$207=B20)/COUNTIFS(就業履歴_日単位!$F$8:$F$207,就業履歴_日単位!$F$8:$F$207,就業履歴_日単位!$D$8:$D$207,就業履歴_日単位!$D$8:$D$207)))</f>
        <v/>
      </c>
      <c r="I20" s="46" t="str">
        <f>IF(B20="","",COUNTIFS(就業履歴_日単位!$F$8:$F$207,B20,就業履歴_日単位!$M$8:$M$207,"作業主任者"))</f>
        <v/>
      </c>
      <c r="J20" s="30" t="str">
        <f t="shared" si="0"/>
        <v/>
      </c>
      <c r="K20" s="34"/>
    </row>
    <row r="21" spans="2:11" ht="21.75" customHeight="1">
      <c r="B21" s="30"/>
      <c r="C21" s="39" t="str">
        <f>IFERROR(IF(B21="","",VLOOKUP(B21,技能者マスタ!$B$11:$N$60,2,FALSE())),"")</f>
        <v/>
      </c>
      <c r="D21" s="38" t="str">
        <f>IFERROR(IF(B21="","",VLOOKUP(B21,技能者マスタ!$B$11:$N$60,5,FALSE())),"")</f>
        <v/>
      </c>
      <c r="E21" s="40" t="str">
        <f>IFERROR(IF(B21="","",VLOOKUP(B21,技能者マスタ!$B$11:$N$60,6,FALSE())),"")</f>
        <v/>
      </c>
      <c r="F21" s="35" t="str">
        <f>IFERROR(IF(B21="","",VLOOKUP(B21,技能者マスタ!$B$11:$N$60,8,FALSE())),"")</f>
        <v/>
      </c>
      <c r="G21" s="44" t="str">
        <f>IF(B21="","",COUNTIF(就業履歴_日単位!$F$8:$F$207,B21))</f>
        <v/>
      </c>
      <c r="H21" s="45" t="str">
        <f>IF(B21="","",SUMPRODUCT((就業履歴_日単位!$F$8:$F$207=B21)/COUNTIFS(就業履歴_日単位!$F$8:$F$207,就業履歴_日単位!$F$8:$F$207,就業履歴_日単位!$D$8:$D$207,就業履歴_日単位!$D$8:$D$207)))</f>
        <v/>
      </c>
      <c r="I21" s="46" t="str">
        <f>IF(B21="","",COUNTIFS(就業履歴_日単位!$F$8:$F$207,B21,就業履歴_日単位!$M$8:$M$207,"作業主任者"))</f>
        <v/>
      </c>
      <c r="J21" s="30" t="str">
        <f t="shared" si="0"/>
        <v/>
      </c>
      <c r="K21" s="34"/>
    </row>
    <row r="22" spans="2:11" ht="21.75" customHeight="1">
      <c r="B22" s="30"/>
      <c r="C22" s="39" t="str">
        <f>IFERROR(IF(B22="","",VLOOKUP(B22,技能者マスタ!$B$11:$N$60,2,FALSE())),"")</f>
        <v/>
      </c>
      <c r="D22" s="38" t="str">
        <f>IFERROR(IF(B22="","",VLOOKUP(B22,技能者マスタ!$B$11:$N$60,5,FALSE())),"")</f>
        <v/>
      </c>
      <c r="E22" s="40" t="str">
        <f>IFERROR(IF(B22="","",VLOOKUP(B22,技能者マスタ!$B$11:$N$60,6,FALSE())),"")</f>
        <v/>
      </c>
      <c r="F22" s="35" t="str">
        <f>IFERROR(IF(B22="","",VLOOKUP(B22,技能者マスタ!$B$11:$N$60,8,FALSE())),"")</f>
        <v/>
      </c>
      <c r="G22" s="44" t="str">
        <f>IF(B22="","",COUNTIF(就業履歴_日単位!$F$8:$F$207,B22))</f>
        <v/>
      </c>
      <c r="H22" s="45" t="str">
        <f>IF(B22="","",SUMPRODUCT((就業履歴_日単位!$F$8:$F$207=B22)/COUNTIFS(就業履歴_日単位!$F$8:$F$207,就業履歴_日単位!$F$8:$F$207,就業履歴_日単位!$D$8:$D$207,就業履歴_日単位!$D$8:$D$207)))</f>
        <v/>
      </c>
      <c r="I22" s="46" t="str">
        <f>IF(B22="","",COUNTIFS(就業履歴_日単位!$F$8:$F$207,B22,就業履歴_日単位!$M$8:$M$207,"作業主任者"))</f>
        <v/>
      </c>
      <c r="J22" s="30" t="str">
        <f t="shared" si="0"/>
        <v/>
      </c>
      <c r="K22" s="34"/>
    </row>
    <row r="23" spans="2:11" ht="21.75" customHeight="1">
      <c r="B23" s="30"/>
      <c r="C23" s="39" t="str">
        <f>IFERROR(IF(B23="","",VLOOKUP(B23,技能者マスタ!$B$11:$N$60,2,FALSE())),"")</f>
        <v/>
      </c>
      <c r="D23" s="38" t="str">
        <f>IFERROR(IF(B23="","",VLOOKUP(B23,技能者マスタ!$B$11:$N$60,5,FALSE())),"")</f>
        <v/>
      </c>
      <c r="E23" s="40" t="str">
        <f>IFERROR(IF(B23="","",VLOOKUP(B23,技能者マスタ!$B$11:$N$60,6,FALSE())),"")</f>
        <v/>
      </c>
      <c r="F23" s="35" t="str">
        <f>IFERROR(IF(B23="","",VLOOKUP(B23,技能者マスタ!$B$11:$N$60,8,FALSE())),"")</f>
        <v/>
      </c>
      <c r="G23" s="44" t="str">
        <f>IF(B23="","",COUNTIF(就業履歴_日単位!$F$8:$F$207,B23))</f>
        <v/>
      </c>
      <c r="H23" s="45" t="str">
        <f>IF(B23="","",SUMPRODUCT((就業履歴_日単位!$F$8:$F$207=B23)/COUNTIFS(就業履歴_日単位!$F$8:$F$207,就業履歴_日単位!$F$8:$F$207,就業履歴_日単位!$D$8:$D$207,就業履歴_日単位!$D$8:$D$207)))</f>
        <v/>
      </c>
      <c r="I23" s="46" t="str">
        <f>IF(B23="","",COUNTIFS(就業履歴_日単位!$F$8:$F$207,B23,就業履歴_日単位!$M$8:$M$207,"作業主任者"))</f>
        <v/>
      </c>
      <c r="J23" s="30" t="str">
        <f t="shared" si="0"/>
        <v/>
      </c>
      <c r="K23" s="34"/>
    </row>
    <row r="24" spans="2:11" ht="21.75" customHeight="1">
      <c r="B24" s="30"/>
      <c r="C24" s="39" t="str">
        <f>IFERROR(IF(B24="","",VLOOKUP(B24,技能者マスタ!$B$11:$N$60,2,FALSE())),"")</f>
        <v/>
      </c>
      <c r="D24" s="38" t="str">
        <f>IFERROR(IF(B24="","",VLOOKUP(B24,技能者マスタ!$B$11:$N$60,5,FALSE())),"")</f>
        <v/>
      </c>
      <c r="E24" s="40" t="str">
        <f>IFERROR(IF(B24="","",VLOOKUP(B24,技能者マスタ!$B$11:$N$60,6,FALSE())),"")</f>
        <v/>
      </c>
      <c r="F24" s="35" t="str">
        <f>IFERROR(IF(B24="","",VLOOKUP(B24,技能者マスタ!$B$11:$N$60,8,FALSE())),"")</f>
        <v/>
      </c>
      <c r="G24" s="44" t="str">
        <f>IF(B24="","",COUNTIF(就業履歴_日単位!$F$8:$F$207,B24))</f>
        <v/>
      </c>
      <c r="H24" s="45" t="str">
        <f>IF(B24="","",SUMPRODUCT((就業履歴_日単位!$F$8:$F$207=B24)/COUNTIFS(就業履歴_日単位!$F$8:$F$207,就業履歴_日単位!$F$8:$F$207,就業履歴_日単位!$D$8:$D$207,就業履歴_日単位!$D$8:$D$207)))</f>
        <v/>
      </c>
      <c r="I24" s="46" t="str">
        <f>IF(B24="","",COUNTIFS(就業履歴_日単位!$F$8:$F$207,B24,就業履歴_日単位!$M$8:$M$207,"作業主任者"))</f>
        <v/>
      </c>
      <c r="J24" s="30" t="str">
        <f t="shared" si="0"/>
        <v/>
      </c>
      <c r="K24" s="34"/>
    </row>
    <row r="25" spans="2:11" ht="21.75" customHeight="1">
      <c r="B25" s="30"/>
      <c r="C25" s="39" t="str">
        <f>IFERROR(IF(B25="","",VLOOKUP(B25,技能者マスタ!$B$11:$N$60,2,FALSE())),"")</f>
        <v/>
      </c>
      <c r="D25" s="38" t="str">
        <f>IFERROR(IF(B25="","",VLOOKUP(B25,技能者マスタ!$B$11:$N$60,5,FALSE())),"")</f>
        <v/>
      </c>
      <c r="E25" s="40" t="str">
        <f>IFERROR(IF(B25="","",VLOOKUP(B25,技能者マスタ!$B$11:$N$60,6,FALSE())),"")</f>
        <v/>
      </c>
      <c r="F25" s="35" t="str">
        <f>IFERROR(IF(B25="","",VLOOKUP(B25,技能者マスタ!$B$11:$N$60,8,FALSE())),"")</f>
        <v/>
      </c>
      <c r="G25" s="44" t="str">
        <f>IF(B25="","",COUNTIF(就業履歴_日単位!$F$8:$F$207,B25))</f>
        <v/>
      </c>
      <c r="H25" s="45" t="str">
        <f>IF(B25="","",SUMPRODUCT((就業履歴_日単位!$F$8:$F$207=B25)/COUNTIFS(就業履歴_日単位!$F$8:$F$207,就業履歴_日単位!$F$8:$F$207,就業履歴_日単位!$D$8:$D$207,就業履歴_日単位!$D$8:$D$207)))</f>
        <v/>
      </c>
      <c r="I25" s="46" t="str">
        <f>IF(B25="","",COUNTIFS(就業履歴_日単位!$F$8:$F$207,B25,就業履歴_日単位!$M$8:$M$207,"作業主任者"))</f>
        <v/>
      </c>
      <c r="J25" s="30" t="str">
        <f t="shared" si="0"/>
        <v/>
      </c>
      <c r="K25" s="34"/>
    </row>
    <row r="26" spans="2:11" ht="21.75" customHeight="1">
      <c r="B26" s="30"/>
      <c r="C26" s="39" t="str">
        <f>IFERROR(IF(B26="","",VLOOKUP(B26,技能者マスタ!$B$11:$N$60,2,FALSE())),"")</f>
        <v/>
      </c>
      <c r="D26" s="38" t="str">
        <f>IFERROR(IF(B26="","",VLOOKUP(B26,技能者マスタ!$B$11:$N$60,5,FALSE())),"")</f>
        <v/>
      </c>
      <c r="E26" s="40" t="str">
        <f>IFERROR(IF(B26="","",VLOOKUP(B26,技能者マスタ!$B$11:$N$60,6,FALSE())),"")</f>
        <v/>
      </c>
      <c r="F26" s="35" t="str">
        <f>IFERROR(IF(B26="","",VLOOKUP(B26,技能者マスタ!$B$11:$N$60,8,FALSE())),"")</f>
        <v/>
      </c>
      <c r="G26" s="44" t="str">
        <f>IF(B26="","",COUNTIF(就業履歴_日単位!$F$8:$F$207,B26))</f>
        <v/>
      </c>
      <c r="H26" s="45" t="str">
        <f>IF(B26="","",SUMPRODUCT((就業履歴_日単位!$F$8:$F$207=B26)/COUNTIFS(就業履歴_日単位!$F$8:$F$207,就業履歴_日単位!$F$8:$F$207,就業履歴_日単位!$D$8:$D$207,就業履歴_日単位!$D$8:$D$207)))</f>
        <v/>
      </c>
      <c r="I26" s="46" t="str">
        <f>IF(B26="","",COUNTIFS(就業履歴_日単位!$F$8:$F$207,B26,就業履歴_日単位!$M$8:$M$207,"作業主任者"))</f>
        <v/>
      </c>
      <c r="J26" s="30" t="str">
        <f t="shared" si="0"/>
        <v/>
      </c>
      <c r="K26" s="34"/>
    </row>
    <row r="27" spans="2:11" ht="21.75" customHeight="1">
      <c r="B27" s="30"/>
      <c r="C27" s="39" t="str">
        <f>IFERROR(IF(B27="","",VLOOKUP(B27,技能者マスタ!$B$11:$N$60,2,FALSE())),"")</f>
        <v/>
      </c>
      <c r="D27" s="38" t="str">
        <f>IFERROR(IF(B27="","",VLOOKUP(B27,技能者マスタ!$B$11:$N$60,5,FALSE())),"")</f>
        <v/>
      </c>
      <c r="E27" s="40" t="str">
        <f>IFERROR(IF(B27="","",VLOOKUP(B27,技能者マスタ!$B$11:$N$60,6,FALSE())),"")</f>
        <v/>
      </c>
      <c r="F27" s="35" t="str">
        <f>IFERROR(IF(B27="","",VLOOKUP(B27,技能者マスタ!$B$11:$N$60,8,FALSE())),"")</f>
        <v/>
      </c>
      <c r="G27" s="44" t="str">
        <f>IF(B27="","",COUNTIF(就業履歴_日単位!$F$8:$F$207,B27))</f>
        <v/>
      </c>
      <c r="H27" s="45" t="str">
        <f>IF(B27="","",SUMPRODUCT((就業履歴_日単位!$F$8:$F$207=B27)/COUNTIFS(就業履歴_日単位!$F$8:$F$207,就業履歴_日単位!$F$8:$F$207,就業履歴_日単位!$D$8:$D$207,就業履歴_日単位!$D$8:$D$207)))</f>
        <v/>
      </c>
      <c r="I27" s="46" t="str">
        <f>IF(B27="","",COUNTIFS(就業履歴_日単位!$F$8:$F$207,B27,就業履歴_日単位!$M$8:$M$207,"作業主任者"))</f>
        <v/>
      </c>
      <c r="J27" s="30" t="str">
        <f t="shared" si="0"/>
        <v/>
      </c>
      <c r="K27" s="34"/>
    </row>
    <row r="28" spans="2:11" ht="21.75" customHeight="1">
      <c r="B28" s="30"/>
      <c r="C28" s="39" t="str">
        <f>IFERROR(IF(B28="","",VLOOKUP(B28,技能者マスタ!$B$11:$N$60,2,FALSE())),"")</f>
        <v/>
      </c>
      <c r="D28" s="38" t="str">
        <f>IFERROR(IF(B28="","",VLOOKUP(B28,技能者マスタ!$B$11:$N$60,5,FALSE())),"")</f>
        <v/>
      </c>
      <c r="E28" s="40" t="str">
        <f>IFERROR(IF(B28="","",VLOOKUP(B28,技能者マスタ!$B$11:$N$60,6,FALSE())),"")</f>
        <v/>
      </c>
      <c r="F28" s="35" t="str">
        <f>IFERROR(IF(B28="","",VLOOKUP(B28,技能者マスタ!$B$11:$N$60,8,FALSE())),"")</f>
        <v/>
      </c>
      <c r="G28" s="44" t="str">
        <f>IF(B28="","",COUNTIF(就業履歴_日単位!$F$8:$F$207,B28))</f>
        <v/>
      </c>
      <c r="H28" s="45" t="str">
        <f>IF(B28="","",SUMPRODUCT((就業履歴_日単位!$F$8:$F$207=B28)/COUNTIFS(就業履歴_日単位!$F$8:$F$207,就業履歴_日単位!$F$8:$F$207,就業履歴_日単位!$D$8:$D$207,就業履歴_日単位!$D$8:$D$207)))</f>
        <v/>
      </c>
      <c r="I28" s="46" t="str">
        <f>IF(B28="","",COUNTIFS(就業履歴_日単位!$F$8:$F$207,B28,就業履歴_日単位!$M$8:$M$207,"作業主任者"))</f>
        <v/>
      </c>
      <c r="J28" s="30" t="str">
        <f t="shared" si="0"/>
        <v/>
      </c>
      <c r="K28" s="34"/>
    </row>
    <row r="29" spans="2:11" ht="21.75" customHeight="1">
      <c r="B29" s="30"/>
      <c r="C29" s="39" t="str">
        <f>IFERROR(IF(B29="","",VLOOKUP(B29,技能者マスタ!$B$11:$N$60,2,FALSE())),"")</f>
        <v/>
      </c>
      <c r="D29" s="38" t="str">
        <f>IFERROR(IF(B29="","",VLOOKUP(B29,技能者マスタ!$B$11:$N$60,5,FALSE())),"")</f>
        <v/>
      </c>
      <c r="E29" s="40" t="str">
        <f>IFERROR(IF(B29="","",VLOOKUP(B29,技能者マスタ!$B$11:$N$60,6,FALSE())),"")</f>
        <v/>
      </c>
      <c r="F29" s="35" t="str">
        <f>IFERROR(IF(B29="","",VLOOKUP(B29,技能者マスタ!$B$11:$N$60,8,FALSE())),"")</f>
        <v/>
      </c>
      <c r="G29" s="44" t="str">
        <f>IF(B29="","",COUNTIF(就業履歴_日単位!$F$8:$F$207,B29))</f>
        <v/>
      </c>
      <c r="H29" s="45" t="str">
        <f>IF(B29="","",SUMPRODUCT((就業履歴_日単位!$F$8:$F$207=B29)/COUNTIFS(就業履歴_日単位!$F$8:$F$207,就業履歴_日単位!$F$8:$F$207,就業履歴_日単位!$D$8:$D$207,就業履歴_日単位!$D$8:$D$207)))</f>
        <v/>
      </c>
      <c r="I29" s="46" t="str">
        <f>IF(B29="","",COUNTIFS(就業履歴_日単位!$F$8:$F$207,B29,就業履歴_日単位!$M$8:$M$207,"作業主任者"))</f>
        <v/>
      </c>
      <c r="J29" s="30" t="str">
        <f t="shared" si="0"/>
        <v/>
      </c>
      <c r="K29" s="34"/>
    </row>
    <row r="30" spans="2:11" ht="21.75" customHeight="1">
      <c r="B30" s="30"/>
      <c r="C30" s="39" t="str">
        <f>IFERROR(IF(B30="","",VLOOKUP(B30,技能者マスタ!$B$11:$N$60,2,FALSE())),"")</f>
        <v/>
      </c>
      <c r="D30" s="38" t="str">
        <f>IFERROR(IF(B30="","",VLOOKUP(B30,技能者マスタ!$B$11:$N$60,5,FALSE())),"")</f>
        <v/>
      </c>
      <c r="E30" s="40" t="str">
        <f>IFERROR(IF(B30="","",VLOOKUP(B30,技能者マスタ!$B$11:$N$60,6,FALSE())),"")</f>
        <v/>
      </c>
      <c r="F30" s="35" t="str">
        <f>IFERROR(IF(B30="","",VLOOKUP(B30,技能者マスタ!$B$11:$N$60,8,FALSE())),"")</f>
        <v/>
      </c>
      <c r="G30" s="44" t="str">
        <f>IF(B30="","",COUNTIF(就業履歴_日単位!$F$8:$F$207,B30))</f>
        <v/>
      </c>
      <c r="H30" s="45" t="str">
        <f>IF(B30="","",SUMPRODUCT((就業履歴_日単位!$F$8:$F$207=B30)/COUNTIFS(就業履歴_日単位!$F$8:$F$207,就業履歴_日単位!$F$8:$F$207,就業履歴_日単位!$D$8:$D$207,就業履歴_日単位!$D$8:$D$207)))</f>
        <v/>
      </c>
      <c r="I30" s="46" t="str">
        <f>IF(B30="","",COUNTIFS(就業履歴_日単位!$F$8:$F$207,B30,就業履歴_日単位!$M$8:$M$207,"作業主任者"))</f>
        <v/>
      </c>
      <c r="J30" s="30" t="str">
        <f t="shared" si="0"/>
        <v/>
      </c>
      <c r="K30" s="34"/>
    </row>
    <row r="31" spans="2:11" ht="21.75" customHeight="1">
      <c r="B31" s="30"/>
      <c r="C31" s="39" t="str">
        <f>IFERROR(IF(B31="","",VLOOKUP(B31,技能者マスタ!$B$11:$N$60,2,FALSE())),"")</f>
        <v/>
      </c>
      <c r="D31" s="38" t="str">
        <f>IFERROR(IF(B31="","",VLOOKUP(B31,技能者マスタ!$B$11:$N$60,5,FALSE())),"")</f>
        <v/>
      </c>
      <c r="E31" s="40" t="str">
        <f>IFERROR(IF(B31="","",VLOOKUP(B31,技能者マスタ!$B$11:$N$60,6,FALSE())),"")</f>
        <v/>
      </c>
      <c r="F31" s="35" t="str">
        <f>IFERROR(IF(B31="","",VLOOKUP(B31,技能者マスタ!$B$11:$N$60,8,FALSE())),"")</f>
        <v/>
      </c>
      <c r="G31" s="44" t="str">
        <f>IF(B31="","",COUNTIF(就業履歴_日単位!$F$8:$F$207,B31))</f>
        <v/>
      </c>
      <c r="H31" s="45" t="str">
        <f>IF(B31="","",SUMPRODUCT((就業履歴_日単位!$F$8:$F$207=B31)/COUNTIFS(就業履歴_日単位!$F$8:$F$207,就業履歴_日単位!$F$8:$F$207,就業履歴_日単位!$D$8:$D$207,就業履歴_日単位!$D$8:$D$207)))</f>
        <v/>
      </c>
      <c r="I31" s="46" t="str">
        <f>IF(B31="","",COUNTIFS(就業履歴_日単位!$F$8:$F$207,B31,就業履歴_日単位!$M$8:$M$207,"作業主任者"))</f>
        <v/>
      </c>
      <c r="J31" s="30" t="str">
        <f t="shared" si="0"/>
        <v/>
      </c>
      <c r="K31" s="34"/>
    </row>
    <row r="32" spans="2:11" ht="21.75" customHeight="1">
      <c r="B32" s="30"/>
      <c r="C32" s="39" t="str">
        <f>IFERROR(IF(B32="","",VLOOKUP(B32,技能者マスタ!$B$11:$N$60,2,FALSE())),"")</f>
        <v/>
      </c>
      <c r="D32" s="38" t="str">
        <f>IFERROR(IF(B32="","",VLOOKUP(B32,技能者マスタ!$B$11:$N$60,5,FALSE())),"")</f>
        <v/>
      </c>
      <c r="E32" s="40" t="str">
        <f>IFERROR(IF(B32="","",VLOOKUP(B32,技能者マスタ!$B$11:$N$60,6,FALSE())),"")</f>
        <v/>
      </c>
      <c r="F32" s="35" t="str">
        <f>IFERROR(IF(B32="","",VLOOKUP(B32,技能者マスタ!$B$11:$N$60,8,FALSE())),"")</f>
        <v/>
      </c>
      <c r="G32" s="44" t="str">
        <f>IF(B32="","",COUNTIF(就業履歴_日単位!$F$8:$F$207,B32))</f>
        <v/>
      </c>
      <c r="H32" s="45" t="str">
        <f>IF(B32="","",SUMPRODUCT((就業履歴_日単位!$F$8:$F$207=B32)/COUNTIFS(就業履歴_日単位!$F$8:$F$207,就業履歴_日単位!$F$8:$F$207,就業履歴_日単位!$D$8:$D$207,就業履歴_日単位!$D$8:$D$207)))</f>
        <v/>
      </c>
      <c r="I32" s="46" t="str">
        <f>IF(B32="","",COUNTIFS(就業履歴_日単位!$F$8:$F$207,B32,就業履歴_日単位!$M$8:$M$207,"作業主任者"))</f>
        <v/>
      </c>
      <c r="J32" s="30" t="str">
        <f t="shared" si="0"/>
        <v/>
      </c>
      <c r="K32" s="34"/>
    </row>
    <row r="33" spans="2:11" ht="21.75" customHeight="1">
      <c r="B33" s="30"/>
      <c r="C33" s="39" t="str">
        <f>IFERROR(IF(B33="","",VLOOKUP(B33,技能者マスタ!$B$11:$N$60,2,FALSE())),"")</f>
        <v/>
      </c>
      <c r="D33" s="38" t="str">
        <f>IFERROR(IF(B33="","",VLOOKUP(B33,技能者マスタ!$B$11:$N$60,5,FALSE())),"")</f>
        <v/>
      </c>
      <c r="E33" s="40" t="str">
        <f>IFERROR(IF(B33="","",VLOOKUP(B33,技能者マスタ!$B$11:$N$60,6,FALSE())),"")</f>
        <v/>
      </c>
      <c r="F33" s="35" t="str">
        <f>IFERROR(IF(B33="","",VLOOKUP(B33,技能者マスタ!$B$11:$N$60,8,FALSE())),"")</f>
        <v/>
      </c>
      <c r="G33" s="44" t="str">
        <f>IF(B33="","",COUNTIF(就業履歴_日単位!$F$8:$F$207,B33))</f>
        <v/>
      </c>
      <c r="H33" s="45" t="str">
        <f>IF(B33="","",SUMPRODUCT((就業履歴_日単位!$F$8:$F$207=B33)/COUNTIFS(就業履歴_日単位!$F$8:$F$207,就業履歴_日単位!$F$8:$F$207,就業履歴_日単位!$D$8:$D$207,就業履歴_日単位!$D$8:$D$207)))</f>
        <v/>
      </c>
      <c r="I33" s="46" t="str">
        <f>IF(B33="","",COUNTIFS(就業履歴_日単位!$F$8:$F$207,B33,就業履歴_日単位!$M$8:$M$207,"作業主任者"))</f>
        <v/>
      </c>
      <c r="J33" s="30" t="str">
        <f t="shared" si="0"/>
        <v/>
      </c>
      <c r="K33" s="34"/>
    </row>
    <row r="34" spans="2:11" ht="21.75" customHeight="1">
      <c r="B34" s="30"/>
      <c r="C34" s="39" t="str">
        <f>IFERROR(IF(B34="","",VLOOKUP(B34,技能者マスタ!$B$11:$N$60,2,FALSE())),"")</f>
        <v/>
      </c>
      <c r="D34" s="38" t="str">
        <f>IFERROR(IF(B34="","",VLOOKUP(B34,技能者マスタ!$B$11:$N$60,5,FALSE())),"")</f>
        <v/>
      </c>
      <c r="E34" s="40" t="str">
        <f>IFERROR(IF(B34="","",VLOOKUP(B34,技能者マスタ!$B$11:$N$60,6,FALSE())),"")</f>
        <v/>
      </c>
      <c r="F34" s="35" t="str">
        <f>IFERROR(IF(B34="","",VLOOKUP(B34,技能者マスタ!$B$11:$N$60,8,FALSE())),"")</f>
        <v/>
      </c>
      <c r="G34" s="44" t="str">
        <f>IF(B34="","",COUNTIF(就業履歴_日単位!$F$8:$F$207,B34))</f>
        <v/>
      </c>
      <c r="H34" s="45" t="str">
        <f>IF(B34="","",SUMPRODUCT((就業履歴_日単位!$F$8:$F$207=B34)/COUNTIFS(就業履歴_日単位!$F$8:$F$207,就業履歴_日単位!$F$8:$F$207,就業履歴_日単位!$D$8:$D$207,就業履歴_日単位!$D$8:$D$207)))</f>
        <v/>
      </c>
      <c r="I34" s="46" t="str">
        <f>IF(B34="","",COUNTIFS(就業履歴_日単位!$F$8:$F$207,B34,就業履歴_日単位!$M$8:$M$207,"作業主任者"))</f>
        <v/>
      </c>
      <c r="J34" s="30" t="str">
        <f t="shared" si="0"/>
        <v/>
      </c>
      <c r="K34" s="34"/>
    </row>
    <row r="35" spans="2:11" ht="21.75" customHeight="1">
      <c r="B35" s="30"/>
      <c r="C35" s="39" t="str">
        <f>IFERROR(IF(B35="","",VLOOKUP(B35,技能者マスタ!$B$11:$N$60,2,FALSE())),"")</f>
        <v/>
      </c>
      <c r="D35" s="38" t="str">
        <f>IFERROR(IF(B35="","",VLOOKUP(B35,技能者マスタ!$B$11:$N$60,5,FALSE())),"")</f>
        <v/>
      </c>
      <c r="E35" s="40" t="str">
        <f>IFERROR(IF(B35="","",VLOOKUP(B35,技能者マスタ!$B$11:$N$60,6,FALSE())),"")</f>
        <v/>
      </c>
      <c r="F35" s="35" t="str">
        <f>IFERROR(IF(B35="","",VLOOKUP(B35,技能者マスタ!$B$11:$N$60,8,FALSE())),"")</f>
        <v/>
      </c>
      <c r="G35" s="44" t="str">
        <f>IF(B35="","",COUNTIF(就業履歴_日単位!$F$8:$F$207,B35))</f>
        <v/>
      </c>
      <c r="H35" s="45" t="str">
        <f>IF(B35="","",SUMPRODUCT((就業履歴_日単位!$F$8:$F$207=B35)/COUNTIFS(就業履歴_日単位!$F$8:$F$207,就業履歴_日単位!$F$8:$F$207,就業履歴_日単位!$D$8:$D$207,就業履歴_日単位!$D$8:$D$207)))</f>
        <v/>
      </c>
      <c r="I35" s="46" t="str">
        <f>IF(B35="","",COUNTIFS(就業履歴_日単位!$F$8:$F$207,B35,就業履歴_日単位!$M$8:$M$207,"作業主任者"))</f>
        <v/>
      </c>
      <c r="J35" s="30" t="str">
        <f t="shared" si="0"/>
        <v/>
      </c>
      <c r="K35" s="34"/>
    </row>
    <row r="36" spans="2:11" ht="21.75" customHeight="1">
      <c r="B36" s="30"/>
      <c r="C36" s="39" t="str">
        <f>IFERROR(IF(B36="","",VLOOKUP(B36,技能者マスタ!$B$11:$N$60,2,FALSE())),"")</f>
        <v/>
      </c>
      <c r="D36" s="38" t="str">
        <f>IFERROR(IF(B36="","",VLOOKUP(B36,技能者マスタ!$B$11:$N$60,5,FALSE())),"")</f>
        <v/>
      </c>
      <c r="E36" s="40" t="str">
        <f>IFERROR(IF(B36="","",VLOOKUP(B36,技能者マスタ!$B$11:$N$60,6,FALSE())),"")</f>
        <v/>
      </c>
      <c r="F36" s="35" t="str">
        <f>IFERROR(IF(B36="","",VLOOKUP(B36,技能者マスタ!$B$11:$N$60,8,FALSE())),"")</f>
        <v/>
      </c>
      <c r="G36" s="44" t="str">
        <f>IF(B36="","",COUNTIF(就業履歴_日単位!$F$8:$F$207,B36))</f>
        <v/>
      </c>
      <c r="H36" s="45" t="str">
        <f>IF(B36="","",SUMPRODUCT((就業履歴_日単位!$F$8:$F$207=B36)/COUNTIFS(就業履歴_日単位!$F$8:$F$207,就業履歴_日単位!$F$8:$F$207,就業履歴_日単位!$D$8:$D$207,就業履歴_日単位!$D$8:$D$207)))</f>
        <v/>
      </c>
      <c r="I36" s="46" t="str">
        <f>IF(B36="","",COUNTIFS(就業履歴_日単位!$F$8:$F$207,B36,就業履歴_日単位!$M$8:$M$207,"作業主任者"))</f>
        <v/>
      </c>
      <c r="J36" s="30" t="str">
        <f t="shared" si="0"/>
        <v/>
      </c>
      <c r="K36" s="34"/>
    </row>
    <row r="37" spans="2:11" ht="21.75" customHeight="1">
      <c r="B37" s="30"/>
      <c r="C37" s="39" t="str">
        <f>IFERROR(IF(B37="","",VLOOKUP(B37,技能者マスタ!$B$11:$N$60,2,FALSE())),"")</f>
        <v/>
      </c>
      <c r="D37" s="38" t="str">
        <f>IFERROR(IF(B37="","",VLOOKUP(B37,技能者マスタ!$B$11:$N$60,5,FALSE())),"")</f>
        <v/>
      </c>
      <c r="E37" s="40" t="str">
        <f>IFERROR(IF(B37="","",VLOOKUP(B37,技能者マスタ!$B$11:$N$60,6,FALSE())),"")</f>
        <v/>
      </c>
      <c r="F37" s="35" t="str">
        <f>IFERROR(IF(B37="","",VLOOKUP(B37,技能者マスタ!$B$11:$N$60,8,FALSE())),"")</f>
        <v/>
      </c>
      <c r="G37" s="44" t="str">
        <f>IF(B37="","",COUNTIF(就業履歴_日単位!$F$8:$F$207,B37))</f>
        <v/>
      </c>
      <c r="H37" s="45" t="str">
        <f>IF(B37="","",SUMPRODUCT((就業履歴_日単位!$F$8:$F$207=B37)/COUNTIFS(就業履歴_日単位!$F$8:$F$207,就業履歴_日単位!$F$8:$F$207,就業履歴_日単位!$D$8:$D$207,就業履歴_日単位!$D$8:$D$207)))</f>
        <v/>
      </c>
      <c r="I37" s="46" t="str">
        <f>IF(B37="","",COUNTIFS(就業履歴_日単位!$F$8:$F$207,B37,就業履歴_日単位!$M$8:$M$207,"作業主任者"))</f>
        <v/>
      </c>
      <c r="J37" s="30" t="str">
        <f t="shared" si="0"/>
        <v/>
      </c>
      <c r="K37" s="34"/>
    </row>
    <row r="38" spans="2:11" ht="21.75" customHeight="1">
      <c r="B38" s="30"/>
      <c r="C38" s="39" t="str">
        <f>IFERROR(IF(B38="","",VLOOKUP(B38,技能者マスタ!$B$11:$N$60,2,FALSE())),"")</f>
        <v/>
      </c>
      <c r="D38" s="38" t="str">
        <f>IFERROR(IF(B38="","",VLOOKUP(B38,技能者マスタ!$B$11:$N$60,5,FALSE())),"")</f>
        <v/>
      </c>
      <c r="E38" s="40" t="str">
        <f>IFERROR(IF(B38="","",VLOOKUP(B38,技能者マスタ!$B$11:$N$60,6,FALSE())),"")</f>
        <v/>
      </c>
      <c r="F38" s="35" t="str">
        <f>IFERROR(IF(B38="","",VLOOKUP(B38,技能者マスタ!$B$11:$N$60,8,FALSE())),"")</f>
        <v/>
      </c>
      <c r="G38" s="44" t="str">
        <f>IF(B38="","",COUNTIF(就業履歴_日単位!$F$8:$F$207,B38))</f>
        <v/>
      </c>
      <c r="H38" s="45" t="str">
        <f>IF(B38="","",SUMPRODUCT((就業履歴_日単位!$F$8:$F$207=B38)/COUNTIFS(就業履歴_日単位!$F$8:$F$207,就業履歴_日単位!$F$8:$F$207,就業履歴_日単位!$D$8:$D$207,就業履歴_日単位!$D$8:$D$207)))</f>
        <v/>
      </c>
      <c r="I38" s="46" t="str">
        <f>IF(B38="","",COUNTIFS(就業履歴_日単位!$F$8:$F$207,B38,就業履歴_日単位!$M$8:$M$207,"作業主任者"))</f>
        <v/>
      </c>
      <c r="J38" s="30" t="str">
        <f t="shared" si="0"/>
        <v/>
      </c>
      <c r="K38" s="34"/>
    </row>
    <row r="39" spans="2:11" ht="21.75" customHeight="1">
      <c r="B39" s="30"/>
      <c r="C39" s="39" t="str">
        <f>IFERROR(IF(B39="","",VLOOKUP(B39,技能者マスタ!$B$11:$N$60,2,FALSE())),"")</f>
        <v/>
      </c>
      <c r="D39" s="38" t="str">
        <f>IFERROR(IF(B39="","",VLOOKUP(B39,技能者マスタ!$B$11:$N$60,5,FALSE())),"")</f>
        <v/>
      </c>
      <c r="E39" s="40" t="str">
        <f>IFERROR(IF(B39="","",VLOOKUP(B39,技能者マスタ!$B$11:$N$60,6,FALSE())),"")</f>
        <v/>
      </c>
      <c r="F39" s="35" t="str">
        <f>IFERROR(IF(B39="","",VLOOKUP(B39,技能者マスタ!$B$11:$N$60,8,FALSE())),"")</f>
        <v/>
      </c>
      <c r="G39" s="44" t="str">
        <f>IF(B39="","",COUNTIF(就業履歴_日単位!$F$8:$F$207,B39))</f>
        <v/>
      </c>
      <c r="H39" s="45" t="str">
        <f>IF(B39="","",SUMPRODUCT((就業履歴_日単位!$F$8:$F$207=B39)/COUNTIFS(就業履歴_日単位!$F$8:$F$207,就業履歴_日単位!$F$8:$F$207,就業履歴_日単位!$D$8:$D$207,就業履歴_日単位!$D$8:$D$207)))</f>
        <v/>
      </c>
      <c r="I39" s="46" t="str">
        <f>IF(B39="","",COUNTIFS(就業履歴_日単位!$F$8:$F$207,B39,就業履歴_日単位!$M$8:$M$207,"作業主任者"))</f>
        <v/>
      </c>
      <c r="J39" s="30" t="str">
        <f t="shared" si="0"/>
        <v/>
      </c>
      <c r="K39" s="34"/>
    </row>
    <row r="40" spans="2:11" ht="21.75" customHeight="1">
      <c r="B40" s="30"/>
      <c r="C40" s="39" t="str">
        <f>IFERROR(IF(B40="","",VLOOKUP(B40,技能者マスタ!$B$11:$N$60,2,FALSE())),"")</f>
        <v/>
      </c>
      <c r="D40" s="38" t="str">
        <f>IFERROR(IF(B40="","",VLOOKUP(B40,技能者マスタ!$B$11:$N$60,5,FALSE())),"")</f>
        <v/>
      </c>
      <c r="E40" s="40" t="str">
        <f>IFERROR(IF(B40="","",VLOOKUP(B40,技能者マスタ!$B$11:$N$60,6,FALSE())),"")</f>
        <v/>
      </c>
      <c r="F40" s="35" t="str">
        <f>IFERROR(IF(B40="","",VLOOKUP(B40,技能者マスタ!$B$11:$N$60,8,FALSE())),"")</f>
        <v/>
      </c>
      <c r="G40" s="44" t="str">
        <f>IF(B40="","",COUNTIF(就業履歴_日単位!$F$8:$F$207,B40))</f>
        <v/>
      </c>
      <c r="H40" s="45" t="str">
        <f>IF(B40="","",SUMPRODUCT((就業履歴_日単位!$F$8:$F$207=B40)/COUNTIFS(就業履歴_日単位!$F$8:$F$207,就業履歴_日単位!$F$8:$F$207,就業履歴_日単位!$D$8:$D$207,就業履歴_日単位!$D$8:$D$207)))</f>
        <v/>
      </c>
      <c r="I40" s="46" t="str">
        <f>IF(B40="","",COUNTIFS(就業履歴_日単位!$F$8:$F$207,B40,就業履歴_日単位!$M$8:$M$207,"作業主任者"))</f>
        <v/>
      </c>
      <c r="J40" s="30" t="str">
        <f t="shared" ref="J40:J57" si="1">IF(B40="","",IF(F40="","-",IF(F40=1,MAX(0,645-G40)&amp;"日",IF(F40=2,MAX(0,1505-G40)&amp;"日",IF(F40=3,MAX(0,2150-G40)&amp;"日","認定済")))))</f>
        <v/>
      </c>
      <c r="K40" s="34"/>
    </row>
    <row r="41" spans="2:11" ht="21.75" customHeight="1">
      <c r="B41" s="30"/>
      <c r="C41" s="39" t="str">
        <f>IFERROR(IF(B41="","",VLOOKUP(B41,技能者マスタ!$B$11:$N$60,2,FALSE())),"")</f>
        <v/>
      </c>
      <c r="D41" s="38" t="str">
        <f>IFERROR(IF(B41="","",VLOOKUP(B41,技能者マスタ!$B$11:$N$60,5,FALSE())),"")</f>
        <v/>
      </c>
      <c r="E41" s="40" t="str">
        <f>IFERROR(IF(B41="","",VLOOKUP(B41,技能者マスタ!$B$11:$N$60,6,FALSE())),"")</f>
        <v/>
      </c>
      <c r="F41" s="35" t="str">
        <f>IFERROR(IF(B41="","",VLOOKUP(B41,技能者マスタ!$B$11:$N$60,8,FALSE())),"")</f>
        <v/>
      </c>
      <c r="G41" s="44" t="str">
        <f>IF(B41="","",COUNTIF(就業履歴_日単位!$F$8:$F$207,B41))</f>
        <v/>
      </c>
      <c r="H41" s="45" t="str">
        <f>IF(B41="","",SUMPRODUCT((就業履歴_日単位!$F$8:$F$207=B41)/COUNTIFS(就業履歴_日単位!$F$8:$F$207,就業履歴_日単位!$F$8:$F$207,就業履歴_日単位!$D$8:$D$207,就業履歴_日単位!$D$8:$D$207)))</f>
        <v/>
      </c>
      <c r="I41" s="46" t="str">
        <f>IF(B41="","",COUNTIFS(就業履歴_日単位!$F$8:$F$207,B41,就業履歴_日単位!$M$8:$M$207,"作業主任者"))</f>
        <v/>
      </c>
      <c r="J41" s="30" t="str">
        <f t="shared" si="1"/>
        <v/>
      </c>
      <c r="K41" s="34"/>
    </row>
    <row r="42" spans="2:11" ht="21.75" customHeight="1">
      <c r="B42" s="30"/>
      <c r="C42" s="39" t="str">
        <f>IFERROR(IF(B42="","",VLOOKUP(B42,技能者マスタ!$B$11:$N$60,2,FALSE())),"")</f>
        <v/>
      </c>
      <c r="D42" s="38" t="str">
        <f>IFERROR(IF(B42="","",VLOOKUP(B42,技能者マスタ!$B$11:$N$60,5,FALSE())),"")</f>
        <v/>
      </c>
      <c r="E42" s="40" t="str">
        <f>IFERROR(IF(B42="","",VLOOKUP(B42,技能者マスタ!$B$11:$N$60,6,FALSE())),"")</f>
        <v/>
      </c>
      <c r="F42" s="35" t="str">
        <f>IFERROR(IF(B42="","",VLOOKUP(B42,技能者マスタ!$B$11:$N$60,8,FALSE())),"")</f>
        <v/>
      </c>
      <c r="G42" s="44" t="str">
        <f>IF(B42="","",COUNTIF(就業履歴_日単位!$F$8:$F$207,B42))</f>
        <v/>
      </c>
      <c r="H42" s="45" t="str">
        <f>IF(B42="","",SUMPRODUCT((就業履歴_日単位!$F$8:$F$207=B42)/COUNTIFS(就業履歴_日単位!$F$8:$F$207,就業履歴_日単位!$F$8:$F$207,就業履歴_日単位!$D$8:$D$207,就業履歴_日単位!$D$8:$D$207)))</f>
        <v/>
      </c>
      <c r="I42" s="46" t="str">
        <f>IF(B42="","",COUNTIFS(就業履歴_日単位!$F$8:$F$207,B42,就業履歴_日単位!$M$8:$M$207,"作業主任者"))</f>
        <v/>
      </c>
      <c r="J42" s="30" t="str">
        <f t="shared" si="1"/>
        <v/>
      </c>
      <c r="K42" s="34"/>
    </row>
    <row r="43" spans="2:11" ht="21.75" customHeight="1">
      <c r="B43" s="30"/>
      <c r="C43" s="39" t="str">
        <f>IFERROR(IF(B43="","",VLOOKUP(B43,技能者マスタ!$B$11:$N$60,2,FALSE())),"")</f>
        <v/>
      </c>
      <c r="D43" s="38" t="str">
        <f>IFERROR(IF(B43="","",VLOOKUP(B43,技能者マスタ!$B$11:$N$60,5,FALSE())),"")</f>
        <v/>
      </c>
      <c r="E43" s="40" t="str">
        <f>IFERROR(IF(B43="","",VLOOKUP(B43,技能者マスタ!$B$11:$N$60,6,FALSE())),"")</f>
        <v/>
      </c>
      <c r="F43" s="35" t="str">
        <f>IFERROR(IF(B43="","",VLOOKUP(B43,技能者マスタ!$B$11:$N$60,8,FALSE())),"")</f>
        <v/>
      </c>
      <c r="G43" s="44" t="str">
        <f>IF(B43="","",COUNTIF(就業履歴_日単位!$F$8:$F$207,B43))</f>
        <v/>
      </c>
      <c r="H43" s="45" t="str">
        <f>IF(B43="","",SUMPRODUCT((就業履歴_日単位!$F$8:$F$207=B43)/COUNTIFS(就業履歴_日単位!$F$8:$F$207,就業履歴_日単位!$F$8:$F$207,就業履歴_日単位!$D$8:$D$207,就業履歴_日単位!$D$8:$D$207)))</f>
        <v/>
      </c>
      <c r="I43" s="46" t="str">
        <f>IF(B43="","",COUNTIFS(就業履歴_日単位!$F$8:$F$207,B43,就業履歴_日単位!$M$8:$M$207,"作業主任者"))</f>
        <v/>
      </c>
      <c r="J43" s="30" t="str">
        <f t="shared" si="1"/>
        <v/>
      </c>
      <c r="K43" s="34"/>
    </row>
    <row r="44" spans="2:11" ht="21.75" customHeight="1">
      <c r="B44" s="30"/>
      <c r="C44" s="39" t="str">
        <f>IFERROR(IF(B44="","",VLOOKUP(B44,技能者マスタ!$B$11:$N$60,2,FALSE())),"")</f>
        <v/>
      </c>
      <c r="D44" s="38" t="str">
        <f>IFERROR(IF(B44="","",VLOOKUP(B44,技能者マスタ!$B$11:$N$60,5,FALSE())),"")</f>
        <v/>
      </c>
      <c r="E44" s="40" t="str">
        <f>IFERROR(IF(B44="","",VLOOKUP(B44,技能者マスタ!$B$11:$N$60,6,FALSE())),"")</f>
        <v/>
      </c>
      <c r="F44" s="35" t="str">
        <f>IFERROR(IF(B44="","",VLOOKUP(B44,技能者マスタ!$B$11:$N$60,8,FALSE())),"")</f>
        <v/>
      </c>
      <c r="G44" s="44" t="str">
        <f>IF(B44="","",COUNTIF(就業履歴_日単位!$F$8:$F$207,B44))</f>
        <v/>
      </c>
      <c r="H44" s="45" t="str">
        <f>IF(B44="","",SUMPRODUCT((就業履歴_日単位!$F$8:$F$207=B44)/COUNTIFS(就業履歴_日単位!$F$8:$F$207,就業履歴_日単位!$F$8:$F$207,就業履歴_日単位!$D$8:$D$207,就業履歴_日単位!$D$8:$D$207)))</f>
        <v/>
      </c>
      <c r="I44" s="46" t="str">
        <f>IF(B44="","",COUNTIFS(就業履歴_日単位!$F$8:$F$207,B44,就業履歴_日単位!$M$8:$M$207,"作業主任者"))</f>
        <v/>
      </c>
      <c r="J44" s="30" t="str">
        <f t="shared" si="1"/>
        <v/>
      </c>
      <c r="K44" s="34"/>
    </row>
    <row r="45" spans="2:11" ht="21.75" customHeight="1">
      <c r="B45" s="30"/>
      <c r="C45" s="39" t="str">
        <f>IFERROR(IF(B45="","",VLOOKUP(B45,技能者マスタ!$B$11:$N$60,2,FALSE())),"")</f>
        <v/>
      </c>
      <c r="D45" s="38" t="str">
        <f>IFERROR(IF(B45="","",VLOOKUP(B45,技能者マスタ!$B$11:$N$60,5,FALSE())),"")</f>
        <v/>
      </c>
      <c r="E45" s="40" t="str">
        <f>IFERROR(IF(B45="","",VLOOKUP(B45,技能者マスタ!$B$11:$N$60,6,FALSE())),"")</f>
        <v/>
      </c>
      <c r="F45" s="35" t="str">
        <f>IFERROR(IF(B45="","",VLOOKUP(B45,技能者マスタ!$B$11:$N$60,8,FALSE())),"")</f>
        <v/>
      </c>
      <c r="G45" s="44" t="str">
        <f>IF(B45="","",COUNTIF(就業履歴_日単位!$F$8:$F$207,B45))</f>
        <v/>
      </c>
      <c r="H45" s="45" t="str">
        <f>IF(B45="","",SUMPRODUCT((就業履歴_日単位!$F$8:$F$207=B45)/COUNTIFS(就業履歴_日単位!$F$8:$F$207,就業履歴_日単位!$F$8:$F$207,就業履歴_日単位!$D$8:$D$207,就業履歴_日単位!$D$8:$D$207)))</f>
        <v/>
      </c>
      <c r="I45" s="46" t="str">
        <f>IF(B45="","",COUNTIFS(就業履歴_日単位!$F$8:$F$207,B45,就業履歴_日単位!$M$8:$M$207,"作業主任者"))</f>
        <v/>
      </c>
      <c r="J45" s="30" t="str">
        <f t="shared" si="1"/>
        <v/>
      </c>
      <c r="K45" s="34"/>
    </row>
    <row r="46" spans="2:11" ht="21.75" customHeight="1">
      <c r="B46" s="30"/>
      <c r="C46" s="39" t="str">
        <f>IFERROR(IF(B46="","",VLOOKUP(B46,技能者マスタ!$B$11:$N$60,2,FALSE())),"")</f>
        <v/>
      </c>
      <c r="D46" s="38" t="str">
        <f>IFERROR(IF(B46="","",VLOOKUP(B46,技能者マスタ!$B$11:$N$60,5,FALSE())),"")</f>
        <v/>
      </c>
      <c r="E46" s="40" t="str">
        <f>IFERROR(IF(B46="","",VLOOKUP(B46,技能者マスタ!$B$11:$N$60,6,FALSE())),"")</f>
        <v/>
      </c>
      <c r="F46" s="35" t="str">
        <f>IFERROR(IF(B46="","",VLOOKUP(B46,技能者マスタ!$B$11:$N$60,8,FALSE())),"")</f>
        <v/>
      </c>
      <c r="G46" s="44" t="str">
        <f>IF(B46="","",COUNTIF(就業履歴_日単位!$F$8:$F$207,B46))</f>
        <v/>
      </c>
      <c r="H46" s="45" t="str">
        <f>IF(B46="","",SUMPRODUCT((就業履歴_日単位!$F$8:$F$207=B46)/COUNTIFS(就業履歴_日単位!$F$8:$F$207,就業履歴_日単位!$F$8:$F$207,就業履歴_日単位!$D$8:$D$207,就業履歴_日単位!$D$8:$D$207)))</f>
        <v/>
      </c>
      <c r="I46" s="46" t="str">
        <f>IF(B46="","",COUNTIFS(就業履歴_日単位!$F$8:$F$207,B46,就業履歴_日単位!$M$8:$M$207,"作業主任者"))</f>
        <v/>
      </c>
      <c r="J46" s="30" t="str">
        <f t="shared" si="1"/>
        <v/>
      </c>
      <c r="K46" s="34"/>
    </row>
    <row r="47" spans="2:11" ht="21.75" customHeight="1">
      <c r="B47" s="30"/>
      <c r="C47" s="39" t="str">
        <f>IFERROR(IF(B47="","",VLOOKUP(B47,技能者マスタ!$B$11:$N$60,2,FALSE())),"")</f>
        <v/>
      </c>
      <c r="D47" s="38" t="str">
        <f>IFERROR(IF(B47="","",VLOOKUP(B47,技能者マスタ!$B$11:$N$60,5,FALSE())),"")</f>
        <v/>
      </c>
      <c r="E47" s="40" t="str">
        <f>IFERROR(IF(B47="","",VLOOKUP(B47,技能者マスタ!$B$11:$N$60,6,FALSE())),"")</f>
        <v/>
      </c>
      <c r="F47" s="35" t="str">
        <f>IFERROR(IF(B47="","",VLOOKUP(B47,技能者マスタ!$B$11:$N$60,8,FALSE())),"")</f>
        <v/>
      </c>
      <c r="G47" s="44" t="str">
        <f>IF(B47="","",COUNTIF(就業履歴_日単位!$F$8:$F$207,B47))</f>
        <v/>
      </c>
      <c r="H47" s="45" t="str">
        <f>IF(B47="","",SUMPRODUCT((就業履歴_日単位!$F$8:$F$207=B47)/COUNTIFS(就業履歴_日単位!$F$8:$F$207,就業履歴_日単位!$F$8:$F$207,就業履歴_日単位!$D$8:$D$207,就業履歴_日単位!$D$8:$D$207)))</f>
        <v/>
      </c>
      <c r="I47" s="46" t="str">
        <f>IF(B47="","",COUNTIFS(就業履歴_日単位!$F$8:$F$207,B47,就業履歴_日単位!$M$8:$M$207,"作業主任者"))</f>
        <v/>
      </c>
      <c r="J47" s="30" t="str">
        <f t="shared" si="1"/>
        <v/>
      </c>
      <c r="K47" s="34"/>
    </row>
    <row r="48" spans="2:11" ht="21.75" customHeight="1">
      <c r="B48" s="30"/>
      <c r="C48" s="39" t="str">
        <f>IFERROR(IF(B48="","",VLOOKUP(B48,技能者マスタ!$B$11:$N$60,2,FALSE())),"")</f>
        <v/>
      </c>
      <c r="D48" s="38" t="str">
        <f>IFERROR(IF(B48="","",VLOOKUP(B48,技能者マスタ!$B$11:$N$60,5,FALSE())),"")</f>
        <v/>
      </c>
      <c r="E48" s="40" t="str">
        <f>IFERROR(IF(B48="","",VLOOKUP(B48,技能者マスタ!$B$11:$N$60,6,FALSE())),"")</f>
        <v/>
      </c>
      <c r="F48" s="35" t="str">
        <f>IFERROR(IF(B48="","",VLOOKUP(B48,技能者マスタ!$B$11:$N$60,8,FALSE())),"")</f>
        <v/>
      </c>
      <c r="G48" s="44" t="str">
        <f>IF(B48="","",COUNTIF(就業履歴_日単位!$F$8:$F$207,B48))</f>
        <v/>
      </c>
      <c r="H48" s="45" t="str">
        <f>IF(B48="","",SUMPRODUCT((就業履歴_日単位!$F$8:$F$207=B48)/COUNTIFS(就業履歴_日単位!$F$8:$F$207,就業履歴_日単位!$F$8:$F$207,就業履歴_日単位!$D$8:$D$207,就業履歴_日単位!$D$8:$D$207)))</f>
        <v/>
      </c>
      <c r="I48" s="46" t="str">
        <f>IF(B48="","",COUNTIFS(就業履歴_日単位!$F$8:$F$207,B48,就業履歴_日単位!$M$8:$M$207,"作業主任者"))</f>
        <v/>
      </c>
      <c r="J48" s="30" t="str">
        <f t="shared" si="1"/>
        <v/>
      </c>
      <c r="K48" s="34"/>
    </row>
    <row r="49" spans="2:11" ht="21.75" customHeight="1">
      <c r="B49" s="30"/>
      <c r="C49" s="39" t="str">
        <f>IFERROR(IF(B49="","",VLOOKUP(B49,技能者マスタ!$B$11:$N$60,2,FALSE())),"")</f>
        <v/>
      </c>
      <c r="D49" s="38" t="str">
        <f>IFERROR(IF(B49="","",VLOOKUP(B49,技能者マスタ!$B$11:$N$60,5,FALSE())),"")</f>
        <v/>
      </c>
      <c r="E49" s="40" t="str">
        <f>IFERROR(IF(B49="","",VLOOKUP(B49,技能者マスタ!$B$11:$N$60,6,FALSE())),"")</f>
        <v/>
      </c>
      <c r="F49" s="35" t="str">
        <f>IFERROR(IF(B49="","",VLOOKUP(B49,技能者マスタ!$B$11:$N$60,8,FALSE())),"")</f>
        <v/>
      </c>
      <c r="G49" s="44" t="str">
        <f>IF(B49="","",COUNTIF(就業履歴_日単位!$F$8:$F$207,B49))</f>
        <v/>
      </c>
      <c r="H49" s="45" t="str">
        <f>IF(B49="","",SUMPRODUCT((就業履歴_日単位!$F$8:$F$207=B49)/COUNTIFS(就業履歴_日単位!$F$8:$F$207,就業履歴_日単位!$F$8:$F$207,就業履歴_日単位!$D$8:$D$207,就業履歴_日単位!$D$8:$D$207)))</f>
        <v/>
      </c>
      <c r="I49" s="46" t="str">
        <f>IF(B49="","",COUNTIFS(就業履歴_日単位!$F$8:$F$207,B49,就業履歴_日単位!$M$8:$M$207,"作業主任者"))</f>
        <v/>
      </c>
      <c r="J49" s="30" t="str">
        <f t="shared" si="1"/>
        <v/>
      </c>
      <c r="K49" s="34"/>
    </row>
    <row r="50" spans="2:11" ht="21.75" customHeight="1">
      <c r="B50" s="30"/>
      <c r="C50" s="39" t="str">
        <f>IFERROR(IF(B50="","",VLOOKUP(B50,技能者マスタ!$B$11:$N$60,2,FALSE())),"")</f>
        <v/>
      </c>
      <c r="D50" s="38" t="str">
        <f>IFERROR(IF(B50="","",VLOOKUP(B50,技能者マスタ!$B$11:$N$60,5,FALSE())),"")</f>
        <v/>
      </c>
      <c r="E50" s="40" t="str">
        <f>IFERROR(IF(B50="","",VLOOKUP(B50,技能者マスタ!$B$11:$N$60,6,FALSE())),"")</f>
        <v/>
      </c>
      <c r="F50" s="35" t="str">
        <f>IFERROR(IF(B50="","",VLOOKUP(B50,技能者マスタ!$B$11:$N$60,8,FALSE())),"")</f>
        <v/>
      </c>
      <c r="G50" s="44" t="str">
        <f>IF(B50="","",COUNTIF(就業履歴_日単位!$F$8:$F$207,B50))</f>
        <v/>
      </c>
      <c r="H50" s="45" t="str">
        <f>IF(B50="","",SUMPRODUCT((就業履歴_日単位!$F$8:$F$207=B50)/COUNTIFS(就業履歴_日単位!$F$8:$F$207,就業履歴_日単位!$F$8:$F$207,就業履歴_日単位!$D$8:$D$207,就業履歴_日単位!$D$8:$D$207)))</f>
        <v/>
      </c>
      <c r="I50" s="46" t="str">
        <f>IF(B50="","",COUNTIFS(就業履歴_日単位!$F$8:$F$207,B50,就業履歴_日単位!$M$8:$M$207,"作業主任者"))</f>
        <v/>
      </c>
      <c r="J50" s="30" t="str">
        <f t="shared" si="1"/>
        <v/>
      </c>
      <c r="K50" s="34"/>
    </row>
    <row r="51" spans="2:11" ht="21.75" customHeight="1">
      <c r="B51" s="30"/>
      <c r="C51" s="39" t="str">
        <f>IFERROR(IF(B51="","",VLOOKUP(B51,技能者マスタ!$B$11:$N$60,2,FALSE())),"")</f>
        <v/>
      </c>
      <c r="D51" s="38" t="str">
        <f>IFERROR(IF(B51="","",VLOOKUP(B51,技能者マスタ!$B$11:$N$60,5,FALSE())),"")</f>
        <v/>
      </c>
      <c r="E51" s="40" t="str">
        <f>IFERROR(IF(B51="","",VLOOKUP(B51,技能者マスタ!$B$11:$N$60,6,FALSE())),"")</f>
        <v/>
      </c>
      <c r="F51" s="35" t="str">
        <f>IFERROR(IF(B51="","",VLOOKUP(B51,技能者マスタ!$B$11:$N$60,8,FALSE())),"")</f>
        <v/>
      </c>
      <c r="G51" s="44" t="str">
        <f>IF(B51="","",COUNTIF(就業履歴_日単位!$F$8:$F$207,B51))</f>
        <v/>
      </c>
      <c r="H51" s="45" t="str">
        <f>IF(B51="","",SUMPRODUCT((就業履歴_日単位!$F$8:$F$207=B51)/COUNTIFS(就業履歴_日単位!$F$8:$F$207,就業履歴_日単位!$F$8:$F$207,就業履歴_日単位!$D$8:$D$207,就業履歴_日単位!$D$8:$D$207)))</f>
        <v/>
      </c>
      <c r="I51" s="46" t="str">
        <f>IF(B51="","",COUNTIFS(就業履歴_日単位!$F$8:$F$207,B51,就業履歴_日単位!$M$8:$M$207,"作業主任者"))</f>
        <v/>
      </c>
      <c r="J51" s="30" t="str">
        <f t="shared" si="1"/>
        <v/>
      </c>
      <c r="K51" s="34"/>
    </row>
    <row r="52" spans="2:11" ht="21.75" customHeight="1">
      <c r="B52" s="30"/>
      <c r="C52" s="39" t="str">
        <f>IFERROR(IF(B52="","",VLOOKUP(B52,技能者マスタ!$B$11:$N$60,2,FALSE())),"")</f>
        <v/>
      </c>
      <c r="D52" s="38" t="str">
        <f>IFERROR(IF(B52="","",VLOOKUP(B52,技能者マスタ!$B$11:$N$60,5,FALSE())),"")</f>
        <v/>
      </c>
      <c r="E52" s="40" t="str">
        <f>IFERROR(IF(B52="","",VLOOKUP(B52,技能者マスタ!$B$11:$N$60,6,FALSE())),"")</f>
        <v/>
      </c>
      <c r="F52" s="35" t="str">
        <f>IFERROR(IF(B52="","",VLOOKUP(B52,技能者マスタ!$B$11:$N$60,8,FALSE())),"")</f>
        <v/>
      </c>
      <c r="G52" s="44" t="str">
        <f>IF(B52="","",COUNTIF(就業履歴_日単位!$F$8:$F$207,B52))</f>
        <v/>
      </c>
      <c r="H52" s="45" t="str">
        <f>IF(B52="","",SUMPRODUCT((就業履歴_日単位!$F$8:$F$207=B52)/COUNTIFS(就業履歴_日単位!$F$8:$F$207,就業履歴_日単位!$F$8:$F$207,就業履歴_日単位!$D$8:$D$207,就業履歴_日単位!$D$8:$D$207)))</f>
        <v/>
      </c>
      <c r="I52" s="46" t="str">
        <f>IF(B52="","",COUNTIFS(就業履歴_日単位!$F$8:$F$207,B52,就業履歴_日単位!$M$8:$M$207,"作業主任者"))</f>
        <v/>
      </c>
      <c r="J52" s="30" t="str">
        <f t="shared" si="1"/>
        <v/>
      </c>
      <c r="K52" s="34"/>
    </row>
    <row r="53" spans="2:11" ht="21.75" customHeight="1">
      <c r="B53" s="30"/>
      <c r="C53" s="39" t="str">
        <f>IFERROR(IF(B53="","",VLOOKUP(B53,技能者マスタ!$B$11:$N$60,2,FALSE())),"")</f>
        <v/>
      </c>
      <c r="D53" s="38" t="str">
        <f>IFERROR(IF(B53="","",VLOOKUP(B53,技能者マスタ!$B$11:$N$60,5,FALSE())),"")</f>
        <v/>
      </c>
      <c r="E53" s="40" t="str">
        <f>IFERROR(IF(B53="","",VLOOKUP(B53,技能者マスタ!$B$11:$N$60,6,FALSE())),"")</f>
        <v/>
      </c>
      <c r="F53" s="35" t="str">
        <f>IFERROR(IF(B53="","",VLOOKUP(B53,技能者マスタ!$B$11:$N$60,8,FALSE())),"")</f>
        <v/>
      </c>
      <c r="G53" s="44" t="str">
        <f>IF(B53="","",COUNTIF(就業履歴_日単位!$F$8:$F$207,B53))</f>
        <v/>
      </c>
      <c r="H53" s="45" t="str">
        <f>IF(B53="","",SUMPRODUCT((就業履歴_日単位!$F$8:$F$207=B53)/COUNTIFS(就業履歴_日単位!$F$8:$F$207,就業履歴_日単位!$F$8:$F$207,就業履歴_日単位!$D$8:$D$207,就業履歴_日単位!$D$8:$D$207)))</f>
        <v/>
      </c>
      <c r="I53" s="46" t="str">
        <f>IF(B53="","",COUNTIFS(就業履歴_日単位!$F$8:$F$207,B53,就業履歴_日単位!$M$8:$M$207,"作業主任者"))</f>
        <v/>
      </c>
      <c r="J53" s="30" t="str">
        <f t="shared" si="1"/>
        <v/>
      </c>
      <c r="K53" s="34"/>
    </row>
    <row r="54" spans="2:11" ht="21.75" customHeight="1">
      <c r="B54" s="30"/>
      <c r="C54" s="39" t="str">
        <f>IFERROR(IF(B54="","",VLOOKUP(B54,技能者マスタ!$B$11:$N$60,2,FALSE())),"")</f>
        <v/>
      </c>
      <c r="D54" s="38" t="str">
        <f>IFERROR(IF(B54="","",VLOOKUP(B54,技能者マスタ!$B$11:$N$60,5,FALSE())),"")</f>
        <v/>
      </c>
      <c r="E54" s="40" t="str">
        <f>IFERROR(IF(B54="","",VLOOKUP(B54,技能者マスタ!$B$11:$N$60,6,FALSE())),"")</f>
        <v/>
      </c>
      <c r="F54" s="35" t="str">
        <f>IFERROR(IF(B54="","",VLOOKUP(B54,技能者マスタ!$B$11:$N$60,8,FALSE())),"")</f>
        <v/>
      </c>
      <c r="G54" s="44" t="str">
        <f>IF(B54="","",COUNTIF(就業履歴_日単位!$F$8:$F$207,B54))</f>
        <v/>
      </c>
      <c r="H54" s="45" t="str">
        <f>IF(B54="","",SUMPRODUCT((就業履歴_日単位!$F$8:$F$207=B54)/COUNTIFS(就業履歴_日単位!$F$8:$F$207,就業履歴_日単位!$F$8:$F$207,就業履歴_日単位!$D$8:$D$207,就業履歴_日単位!$D$8:$D$207)))</f>
        <v/>
      </c>
      <c r="I54" s="46" t="str">
        <f>IF(B54="","",COUNTIFS(就業履歴_日単位!$F$8:$F$207,B54,就業履歴_日単位!$M$8:$M$207,"作業主任者"))</f>
        <v/>
      </c>
      <c r="J54" s="30" t="str">
        <f t="shared" si="1"/>
        <v/>
      </c>
      <c r="K54" s="34"/>
    </row>
    <row r="55" spans="2:11" ht="21.75" customHeight="1">
      <c r="B55" s="30"/>
      <c r="C55" s="39" t="str">
        <f>IFERROR(IF(B55="","",VLOOKUP(B55,技能者マスタ!$B$11:$N$60,2,FALSE())),"")</f>
        <v/>
      </c>
      <c r="D55" s="38" t="str">
        <f>IFERROR(IF(B55="","",VLOOKUP(B55,技能者マスタ!$B$11:$N$60,5,FALSE())),"")</f>
        <v/>
      </c>
      <c r="E55" s="40" t="str">
        <f>IFERROR(IF(B55="","",VLOOKUP(B55,技能者マスタ!$B$11:$N$60,6,FALSE())),"")</f>
        <v/>
      </c>
      <c r="F55" s="35" t="str">
        <f>IFERROR(IF(B55="","",VLOOKUP(B55,技能者マスタ!$B$11:$N$60,8,FALSE())),"")</f>
        <v/>
      </c>
      <c r="G55" s="44" t="str">
        <f>IF(B55="","",COUNTIF(就業履歴_日単位!$F$8:$F$207,B55))</f>
        <v/>
      </c>
      <c r="H55" s="45" t="str">
        <f>IF(B55="","",SUMPRODUCT((就業履歴_日単位!$F$8:$F$207=B55)/COUNTIFS(就業履歴_日単位!$F$8:$F$207,就業履歴_日単位!$F$8:$F$207,就業履歴_日単位!$D$8:$D$207,就業履歴_日単位!$D$8:$D$207)))</f>
        <v/>
      </c>
      <c r="I55" s="46" t="str">
        <f>IF(B55="","",COUNTIFS(就業履歴_日単位!$F$8:$F$207,B55,就業履歴_日単位!$M$8:$M$207,"作業主任者"))</f>
        <v/>
      </c>
      <c r="J55" s="30" t="str">
        <f t="shared" si="1"/>
        <v/>
      </c>
      <c r="K55" s="34"/>
    </row>
    <row r="56" spans="2:11" ht="21.75" customHeight="1">
      <c r="B56" s="30"/>
      <c r="C56" s="39" t="str">
        <f>IFERROR(IF(B56="","",VLOOKUP(B56,技能者マスタ!$B$11:$N$60,2,FALSE())),"")</f>
        <v/>
      </c>
      <c r="D56" s="38" t="str">
        <f>IFERROR(IF(B56="","",VLOOKUP(B56,技能者マスタ!$B$11:$N$60,5,FALSE())),"")</f>
        <v/>
      </c>
      <c r="E56" s="40" t="str">
        <f>IFERROR(IF(B56="","",VLOOKUP(B56,技能者マスタ!$B$11:$N$60,6,FALSE())),"")</f>
        <v/>
      </c>
      <c r="F56" s="35" t="str">
        <f>IFERROR(IF(B56="","",VLOOKUP(B56,技能者マスタ!$B$11:$N$60,8,FALSE())),"")</f>
        <v/>
      </c>
      <c r="G56" s="44" t="str">
        <f>IF(B56="","",COUNTIF(就業履歴_日単位!$F$8:$F$207,B56))</f>
        <v/>
      </c>
      <c r="H56" s="45" t="str">
        <f>IF(B56="","",SUMPRODUCT((就業履歴_日単位!$F$8:$F$207=B56)/COUNTIFS(就業履歴_日単位!$F$8:$F$207,就業履歴_日単位!$F$8:$F$207,就業履歴_日単位!$D$8:$D$207,就業履歴_日単位!$D$8:$D$207)))</f>
        <v/>
      </c>
      <c r="I56" s="46" t="str">
        <f>IF(B56="","",COUNTIFS(就業履歴_日単位!$F$8:$F$207,B56,就業履歴_日単位!$M$8:$M$207,"作業主任者"))</f>
        <v/>
      </c>
      <c r="J56" s="30" t="str">
        <f t="shared" si="1"/>
        <v/>
      </c>
      <c r="K56" s="34"/>
    </row>
    <row r="57" spans="2:11" ht="21.75" customHeight="1">
      <c r="B57" s="30"/>
      <c r="C57" s="39" t="str">
        <f>IFERROR(IF(B57="","",VLOOKUP(B57,技能者マスタ!$B$11:$N$60,2,FALSE())),"")</f>
        <v/>
      </c>
      <c r="D57" s="38" t="str">
        <f>IFERROR(IF(B57="","",VLOOKUP(B57,技能者マスタ!$B$11:$N$60,5,FALSE())),"")</f>
        <v/>
      </c>
      <c r="E57" s="40" t="str">
        <f>IFERROR(IF(B57="","",VLOOKUP(B57,技能者マスタ!$B$11:$N$60,6,FALSE())),"")</f>
        <v/>
      </c>
      <c r="F57" s="35" t="str">
        <f>IFERROR(IF(B57="","",VLOOKUP(B57,技能者マスタ!$B$11:$N$60,8,FALSE())),"")</f>
        <v/>
      </c>
      <c r="G57" s="44" t="str">
        <f>IF(B57="","",COUNTIF(就業履歴_日単位!$F$8:$F$207,B57))</f>
        <v/>
      </c>
      <c r="H57" s="45" t="str">
        <f>IF(B57="","",SUMPRODUCT((就業履歴_日単位!$F$8:$F$207=B57)/COUNTIFS(就業履歴_日単位!$F$8:$F$207,就業履歴_日単位!$F$8:$F$207,就業履歴_日単位!$D$8:$D$207,就業履歴_日単位!$D$8:$D$207)))</f>
        <v/>
      </c>
      <c r="I57" s="46" t="str">
        <f>IF(B57="","",COUNTIFS(就業履歴_日単位!$F$8:$F$207,B57,就業履歴_日単位!$M$8:$M$207,"作業主任者"))</f>
        <v/>
      </c>
      <c r="J57" s="30" t="str">
        <f t="shared" si="1"/>
        <v/>
      </c>
      <c r="K57" s="34"/>
    </row>
    <row r="59" spans="2:11">
      <c r="B59" s="60" t="s">
        <v>137</v>
      </c>
      <c r="C59" s="60"/>
      <c r="D59" s="60"/>
      <c r="E59" s="60"/>
      <c r="F59" s="60"/>
      <c r="G59" s="60"/>
      <c r="H59" s="60"/>
      <c r="I59" s="60"/>
      <c r="J59" s="60"/>
      <c r="K59" s="60"/>
    </row>
  </sheetData>
  <mergeCells count="3">
    <mergeCell ref="B2:F2"/>
    <mergeCell ref="B5:K5"/>
    <mergeCell ref="B59:K59"/>
  </mergeCells>
  <phoneticPr fontId="43"/>
  <conditionalFormatting sqref="F8:F57">
    <cfRule type="cellIs" dxfId="3" priority="2" operator="equal">
      <formula>1</formula>
    </cfRule>
    <cfRule type="cellIs" dxfId="2" priority="3" operator="equal">
      <formula>2</formula>
    </cfRule>
    <cfRule type="cellIs" dxfId="1" priority="4" operator="equal">
      <formula>3</formula>
    </cfRule>
    <cfRule type="cellIs" dxfId="0" priority="5" operator="equal">
      <formula>4</formula>
    </cfRule>
  </conditionalFormatting>
  <pageMargins left="0.3" right="0.3" top="0.4" bottom="0.4"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M39"/>
  <sheetViews>
    <sheetView showGridLines="0" zoomScaleNormal="100" workbookViewId="0"/>
  </sheetViews>
  <sheetFormatPr defaultColWidth="8.7109375" defaultRowHeight="15"/>
  <cols>
    <col min="1" max="1" width="2" customWidth="1"/>
    <col min="2" max="2" width="10" customWidth="1"/>
    <col min="3" max="3" width="24" customWidth="1"/>
    <col min="4" max="4" width="18" customWidth="1"/>
    <col min="5" max="7" width="12" customWidth="1"/>
    <col min="8" max="8" width="14" customWidth="1"/>
    <col min="9" max="12" width="8" customWidth="1"/>
    <col min="13" max="13" width="18" customWidth="1"/>
    <col min="14" max="14" width="4" customWidth="1"/>
  </cols>
  <sheetData>
    <row r="2" spans="2:13" ht="31.5" customHeight="1">
      <c r="B2" s="14" t="s">
        <v>167</v>
      </c>
      <c r="C2" s="14"/>
      <c r="D2" s="14"/>
      <c r="E2" s="14"/>
      <c r="F2" s="14"/>
      <c r="M2" s="23" t="s">
        <v>111</v>
      </c>
    </row>
    <row r="3" spans="2:13" ht="3.75" customHeight="1">
      <c r="B3" s="16"/>
      <c r="C3" s="16"/>
      <c r="D3" s="16"/>
      <c r="E3" s="16"/>
      <c r="F3" s="16"/>
      <c r="G3" s="16"/>
      <c r="H3" s="16"/>
      <c r="I3" s="16"/>
      <c r="J3" s="16"/>
      <c r="K3" s="16"/>
      <c r="L3" s="16"/>
      <c r="M3" s="16"/>
    </row>
    <row r="4" spans="2:13" ht="6" customHeight="1"/>
    <row r="5" spans="2:13" ht="21.75" customHeight="1">
      <c r="B5" s="61" t="s">
        <v>168</v>
      </c>
      <c r="C5" s="61"/>
      <c r="D5" s="61"/>
      <c r="E5" s="61"/>
      <c r="F5" s="61"/>
      <c r="G5" s="61"/>
      <c r="H5" s="61"/>
      <c r="I5" s="61"/>
      <c r="J5" s="61"/>
      <c r="K5" s="61"/>
      <c r="L5" s="61"/>
      <c r="M5" s="61"/>
    </row>
    <row r="6" spans="2:13" ht="6" customHeight="1"/>
    <row r="7" spans="2:13" ht="36" customHeight="1">
      <c r="B7" s="28" t="s">
        <v>139</v>
      </c>
      <c r="C7" s="28" t="s">
        <v>140</v>
      </c>
      <c r="D7" s="28" t="s">
        <v>142</v>
      </c>
      <c r="E7" s="28" t="s">
        <v>145</v>
      </c>
      <c r="F7" s="28" t="s">
        <v>146</v>
      </c>
      <c r="G7" s="28" t="s">
        <v>169</v>
      </c>
      <c r="H7" s="28" t="s">
        <v>170</v>
      </c>
      <c r="I7" s="29" t="s">
        <v>171</v>
      </c>
      <c r="J7" s="29" t="s">
        <v>172</v>
      </c>
      <c r="K7" s="29" t="s">
        <v>173</v>
      </c>
      <c r="L7" s="29" t="s">
        <v>174</v>
      </c>
      <c r="M7" s="28" t="s">
        <v>136</v>
      </c>
    </row>
    <row r="8" spans="2:13" ht="21.75" customHeight="1">
      <c r="B8" s="30"/>
      <c r="C8" s="39" t="str">
        <f>IFERROR(IF(B8="","",VLOOKUP(B8,現場マスタ!$B$8:$K$37,2,FALSE())),"")</f>
        <v/>
      </c>
      <c r="D8" s="38" t="str">
        <f>IFERROR(IF(B8="","",VLOOKUP(B8,現場マスタ!$B$8:$K$37,4,FALSE())),"")</f>
        <v/>
      </c>
      <c r="E8" s="47" t="str">
        <f>IFERROR(IF(B8="","",VLOOKUP(B8,現場マスタ!$B$8:$K$37,7,FALSE())),"")</f>
        <v/>
      </c>
      <c r="F8" s="47" t="str">
        <f>IFERROR(IF(B8="","",VLOOKUP(B8,現場マスタ!$B$8:$K$37,8,FALSE())),"")</f>
        <v/>
      </c>
      <c r="G8" s="48" t="str">
        <f>IF(B8="","",COUNTIF(就業履歴_日単位!$D$8:$D$207,B8))</f>
        <v/>
      </c>
      <c r="H8" s="49" t="str">
        <f>IF(B8="","",SUMPRODUCT((就業履歴_日単位!$D$8:$D$207=B8)/COUNTIFS(就業履歴_日単位!$D$8:$D$207,就業履歴_日単位!$D$8:$D$207,就業履歴_日単位!$F$8:$F$207,就業履歴_日単位!$F$8:$F$207)))</f>
        <v/>
      </c>
      <c r="I8" s="50" t="str">
        <f>IF(B8="","",COUNTIFS(就業履歴_日単位!$D$8:$D$207,B8,就業履歴_日単位!$J$8:$J$207,4))</f>
        <v/>
      </c>
      <c r="J8" s="51" t="str">
        <f>IF(B8="","",COUNTIFS(就業履歴_日単位!$D$8:$D$207,B8,就業履歴_日単位!$J$8:$J$207,3))</f>
        <v/>
      </c>
      <c r="K8" s="52" t="str">
        <f>IF(B8="","",COUNTIFS(就業履歴_日単位!$D$8:$D$207,B8,就業履歴_日単位!$J$8:$J$207,2))</f>
        <v/>
      </c>
      <c r="L8" s="53" t="str">
        <f>IF(B8="","",COUNTIFS(就業履歴_日単位!$D$8:$D$207,B8,就業履歴_日単位!$J$8:$J$207,1))</f>
        <v/>
      </c>
      <c r="M8" s="34"/>
    </row>
    <row r="9" spans="2:13" ht="21.75" customHeight="1">
      <c r="B9" s="30"/>
      <c r="C9" s="39" t="str">
        <f>IFERROR(IF(B9="","",VLOOKUP(B9,現場マスタ!$B$8:$K$37,2,FALSE())),"")</f>
        <v/>
      </c>
      <c r="D9" s="38" t="str">
        <f>IFERROR(IF(B9="","",VLOOKUP(B9,現場マスタ!$B$8:$K$37,4,FALSE())),"")</f>
        <v/>
      </c>
      <c r="E9" s="47" t="str">
        <f>IFERROR(IF(B9="","",VLOOKUP(B9,現場マスタ!$B$8:$K$37,7,FALSE())),"")</f>
        <v/>
      </c>
      <c r="F9" s="47" t="str">
        <f>IFERROR(IF(B9="","",VLOOKUP(B9,現場マスタ!$B$8:$K$37,8,FALSE())),"")</f>
        <v/>
      </c>
      <c r="G9" s="48" t="str">
        <f>IF(B9="","",COUNTIF(就業履歴_日単位!$D$8:$D$207,B9))</f>
        <v/>
      </c>
      <c r="H9" s="49" t="str">
        <f>IF(B9="","",SUMPRODUCT((就業履歴_日単位!$D$8:$D$207=B9)/COUNTIFS(就業履歴_日単位!$D$8:$D$207,就業履歴_日単位!$D$8:$D$207,就業履歴_日単位!$F$8:$F$207,就業履歴_日単位!$F$8:$F$207)))</f>
        <v/>
      </c>
      <c r="I9" s="50" t="str">
        <f>IF(B9="","",COUNTIFS(就業履歴_日単位!$D$8:$D$207,B9,就業履歴_日単位!$J$8:$J$207,4))</f>
        <v/>
      </c>
      <c r="J9" s="51" t="str">
        <f>IF(B9="","",COUNTIFS(就業履歴_日単位!$D$8:$D$207,B9,就業履歴_日単位!$J$8:$J$207,3))</f>
        <v/>
      </c>
      <c r="K9" s="52" t="str">
        <f>IF(B9="","",COUNTIFS(就業履歴_日単位!$D$8:$D$207,B9,就業履歴_日単位!$J$8:$J$207,2))</f>
        <v/>
      </c>
      <c r="L9" s="53" t="str">
        <f>IF(B9="","",COUNTIFS(就業履歴_日単位!$D$8:$D$207,B9,就業履歴_日単位!$J$8:$J$207,1))</f>
        <v/>
      </c>
      <c r="M9" s="34"/>
    </row>
    <row r="10" spans="2:13" ht="21.75" customHeight="1">
      <c r="B10" s="30"/>
      <c r="C10" s="39" t="str">
        <f>IFERROR(IF(B10="","",VLOOKUP(B10,現場マスタ!$B$8:$K$37,2,FALSE())),"")</f>
        <v/>
      </c>
      <c r="D10" s="38" t="str">
        <f>IFERROR(IF(B10="","",VLOOKUP(B10,現場マスタ!$B$8:$K$37,4,FALSE())),"")</f>
        <v/>
      </c>
      <c r="E10" s="47" t="str">
        <f>IFERROR(IF(B10="","",VLOOKUP(B10,現場マスタ!$B$8:$K$37,7,FALSE())),"")</f>
        <v/>
      </c>
      <c r="F10" s="47" t="str">
        <f>IFERROR(IF(B10="","",VLOOKUP(B10,現場マスタ!$B$8:$K$37,8,FALSE())),"")</f>
        <v/>
      </c>
      <c r="G10" s="48" t="str">
        <f>IF(B10="","",COUNTIF(就業履歴_日単位!$D$8:$D$207,B10))</f>
        <v/>
      </c>
      <c r="H10" s="49" t="str">
        <f>IF(B10="","",SUMPRODUCT((就業履歴_日単位!$D$8:$D$207=B10)/COUNTIFS(就業履歴_日単位!$D$8:$D$207,就業履歴_日単位!$D$8:$D$207,就業履歴_日単位!$F$8:$F$207,就業履歴_日単位!$F$8:$F$207)))</f>
        <v/>
      </c>
      <c r="I10" s="50" t="str">
        <f>IF(B10="","",COUNTIFS(就業履歴_日単位!$D$8:$D$207,B10,就業履歴_日単位!$J$8:$J$207,4))</f>
        <v/>
      </c>
      <c r="J10" s="51" t="str">
        <f>IF(B10="","",COUNTIFS(就業履歴_日単位!$D$8:$D$207,B10,就業履歴_日単位!$J$8:$J$207,3))</f>
        <v/>
      </c>
      <c r="K10" s="52" t="str">
        <f>IF(B10="","",COUNTIFS(就業履歴_日単位!$D$8:$D$207,B10,就業履歴_日単位!$J$8:$J$207,2))</f>
        <v/>
      </c>
      <c r="L10" s="53" t="str">
        <f>IF(B10="","",COUNTIFS(就業履歴_日単位!$D$8:$D$207,B10,就業履歴_日単位!$J$8:$J$207,1))</f>
        <v/>
      </c>
      <c r="M10" s="34"/>
    </row>
    <row r="11" spans="2:13" ht="21.75" customHeight="1">
      <c r="B11" s="30"/>
      <c r="C11" s="39" t="str">
        <f>IFERROR(IF(B11="","",VLOOKUP(B11,現場マスタ!$B$8:$K$37,2,FALSE())),"")</f>
        <v/>
      </c>
      <c r="D11" s="38" t="str">
        <f>IFERROR(IF(B11="","",VLOOKUP(B11,現場マスタ!$B$8:$K$37,4,FALSE())),"")</f>
        <v/>
      </c>
      <c r="E11" s="47" t="str">
        <f>IFERROR(IF(B11="","",VLOOKUP(B11,現場マスタ!$B$8:$K$37,7,FALSE())),"")</f>
        <v/>
      </c>
      <c r="F11" s="47" t="str">
        <f>IFERROR(IF(B11="","",VLOOKUP(B11,現場マスタ!$B$8:$K$37,8,FALSE())),"")</f>
        <v/>
      </c>
      <c r="G11" s="48" t="str">
        <f>IF(B11="","",COUNTIF(就業履歴_日単位!$D$8:$D$207,B11))</f>
        <v/>
      </c>
      <c r="H11" s="49" t="str">
        <f>IF(B11="","",SUMPRODUCT((就業履歴_日単位!$D$8:$D$207=B11)/COUNTIFS(就業履歴_日単位!$D$8:$D$207,就業履歴_日単位!$D$8:$D$207,就業履歴_日単位!$F$8:$F$207,就業履歴_日単位!$F$8:$F$207)))</f>
        <v/>
      </c>
      <c r="I11" s="50" t="str">
        <f>IF(B11="","",COUNTIFS(就業履歴_日単位!$D$8:$D$207,B11,就業履歴_日単位!$J$8:$J$207,4))</f>
        <v/>
      </c>
      <c r="J11" s="51" t="str">
        <f>IF(B11="","",COUNTIFS(就業履歴_日単位!$D$8:$D$207,B11,就業履歴_日単位!$J$8:$J$207,3))</f>
        <v/>
      </c>
      <c r="K11" s="52" t="str">
        <f>IF(B11="","",COUNTIFS(就業履歴_日単位!$D$8:$D$207,B11,就業履歴_日単位!$J$8:$J$207,2))</f>
        <v/>
      </c>
      <c r="L11" s="53" t="str">
        <f>IF(B11="","",COUNTIFS(就業履歴_日単位!$D$8:$D$207,B11,就業履歴_日単位!$J$8:$J$207,1))</f>
        <v/>
      </c>
      <c r="M11" s="34"/>
    </row>
    <row r="12" spans="2:13" ht="21.75" customHeight="1">
      <c r="B12" s="30"/>
      <c r="C12" s="39" t="str">
        <f>IFERROR(IF(B12="","",VLOOKUP(B12,現場マスタ!$B$8:$K$37,2,FALSE())),"")</f>
        <v/>
      </c>
      <c r="D12" s="38" t="str">
        <f>IFERROR(IF(B12="","",VLOOKUP(B12,現場マスタ!$B$8:$K$37,4,FALSE())),"")</f>
        <v/>
      </c>
      <c r="E12" s="47" t="str">
        <f>IFERROR(IF(B12="","",VLOOKUP(B12,現場マスタ!$B$8:$K$37,7,FALSE())),"")</f>
        <v/>
      </c>
      <c r="F12" s="47" t="str">
        <f>IFERROR(IF(B12="","",VLOOKUP(B12,現場マスタ!$B$8:$K$37,8,FALSE())),"")</f>
        <v/>
      </c>
      <c r="G12" s="48" t="str">
        <f>IF(B12="","",COUNTIF(就業履歴_日単位!$D$8:$D$207,B12))</f>
        <v/>
      </c>
      <c r="H12" s="49" t="str">
        <f>IF(B12="","",SUMPRODUCT((就業履歴_日単位!$D$8:$D$207=B12)/COUNTIFS(就業履歴_日単位!$D$8:$D$207,就業履歴_日単位!$D$8:$D$207,就業履歴_日単位!$F$8:$F$207,就業履歴_日単位!$F$8:$F$207)))</f>
        <v/>
      </c>
      <c r="I12" s="50" t="str">
        <f>IF(B12="","",COUNTIFS(就業履歴_日単位!$D$8:$D$207,B12,就業履歴_日単位!$J$8:$J$207,4))</f>
        <v/>
      </c>
      <c r="J12" s="51" t="str">
        <f>IF(B12="","",COUNTIFS(就業履歴_日単位!$D$8:$D$207,B12,就業履歴_日単位!$J$8:$J$207,3))</f>
        <v/>
      </c>
      <c r="K12" s="52" t="str">
        <f>IF(B12="","",COUNTIFS(就業履歴_日単位!$D$8:$D$207,B12,就業履歴_日単位!$J$8:$J$207,2))</f>
        <v/>
      </c>
      <c r="L12" s="53" t="str">
        <f>IF(B12="","",COUNTIFS(就業履歴_日単位!$D$8:$D$207,B12,就業履歴_日単位!$J$8:$J$207,1))</f>
        <v/>
      </c>
      <c r="M12" s="34"/>
    </row>
    <row r="13" spans="2:13" ht="21.75" customHeight="1">
      <c r="B13" s="30"/>
      <c r="C13" s="39" t="str">
        <f>IFERROR(IF(B13="","",VLOOKUP(B13,現場マスタ!$B$8:$K$37,2,FALSE())),"")</f>
        <v/>
      </c>
      <c r="D13" s="38" t="str">
        <f>IFERROR(IF(B13="","",VLOOKUP(B13,現場マスタ!$B$8:$K$37,4,FALSE())),"")</f>
        <v/>
      </c>
      <c r="E13" s="47" t="str">
        <f>IFERROR(IF(B13="","",VLOOKUP(B13,現場マスタ!$B$8:$K$37,7,FALSE())),"")</f>
        <v/>
      </c>
      <c r="F13" s="47" t="str">
        <f>IFERROR(IF(B13="","",VLOOKUP(B13,現場マスタ!$B$8:$K$37,8,FALSE())),"")</f>
        <v/>
      </c>
      <c r="G13" s="48" t="str">
        <f>IF(B13="","",COUNTIF(就業履歴_日単位!$D$8:$D$207,B13))</f>
        <v/>
      </c>
      <c r="H13" s="49" t="str">
        <f>IF(B13="","",SUMPRODUCT((就業履歴_日単位!$D$8:$D$207=B13)/COUNTIFS(就業履歴_日単位!$D$8:$D$207,就業履歴_日単位!$D$8:$D$207,就業履歴_日単位!$F$8:$F$207,就業履歴_日単位!$F$8:$F$207)))</f>
        <v/>
      </c>
      <c r="I13" s="50" t="str">
        <f>IF(B13="","",COUNTIFS(就業履歴_日単位!$D$8:$D$207,B13,就業履歴_日単位!$J$8:$J$207,4))</f>
        <v/>
      </c>
      <c r="J13" s="51" t="str">
        <f>IF(B13="","",COUNTIFS(就業履歴_日単位!$D$8:$D$207,B13,就業履歴_日単位!$J$8:$J$207,3))</f>
        <v/>
      </c>
      <c r="K13" s="52" t="str">
        <f>IF(B13="","",COUNTIFS(就業履歴_日単位!$D$8:$D$207,B13,就業履歴_日単位!$J$8:$J$207,2))</f>
        <v/>
      </c>
      <c r="L13" s="53" t="str">
        <f>IF(B13="","",COUNTIFS(就業履歴_日単位!$D$8:$D$207,B13,就業履歴_日単位!$J$8:$J$207,1))</f>
        <v/>
      </c>
      <c r="M13" s="34"/>
    </row>
    <row r="14" spans="2:13" ht="21.75" customHeight="1">
      <c r="B14" s="30"/>
      <c r="C14" s="39" t="str">
        <f>IFERROR(IF(B14="","",VLOOKUP(B14,現場マスタ!$B$8:$K$37,2,FALSE())),"")</f>
        <v/>
      </c>
      <c r="D14" s="38" t="str">
        <f>IFERROR(IF(B14="","",VLOOKUP(B14,現場マスタ!$B$8:$K$37,4,FALSE())),"")</f>
        <v/>
      </c>
      <c r="E14" s="47" t="str">
        <f>IFERROR(IF(B14="","",VLOOKUP(B14,現場マスタ!$B$8:$K$37,7,FALSE())),"")</f>
        <v/>
      </c>
      <c r="F14" s="47" t="str">
        <f>IFERROR(IF(B14="","",VLOOKUP(B14,現場マスタ!$B$8:$K$37,8,FALSE())),"")</f>
        <v/>
      </c>
      <c r="G14" s="48" t="str">
        <f>IF(B14="","",COUNTIF(就業履歴_日単位!$D$8:$D$207,B14))</f>
        <v/>
      </c>
      <c r="H14" s="49" t="str">
        <f>IF(B14="","",SUMPRODUCT((就業履歴_日単位!$D$8:$D$207=B14)/COUNTIFS(就業履歴_日単位!$D$8:$D$207,就業履歴_日単位!$D$8:$D$207,就業履歴_日単位!$F$8:$F$207,就業履歴_日単位!$F$8:$F$207)))</f>
        <v/>
      </c>
      <c r="I14" s="50" t="str">
        <f>IF(B14="","",COUNTIFS(就業履歴_日単位!$D$8:$D$207,B14,就業履歴_日単位!$J$8:$J$207,4))</f>
        <v/>
      </c>
      <c r="J14" s="51" t="str">
        <f>IF(B14="","",COUNTIFS(就業履歴_日単位!$D$8:$D$207,B14,就業履歴_日単位!$J$8:$J$207,3))</f>
        <v/>
      </c>
      <c r="K14" s="52" t="str">
        <f>IF(B14="","",COUNTIFS(就業履歴_日単位!$D$8:$D$207,B14,就業履歴_日単位!$J$8:$J$207,2))</f>
        <v/>
      </c>
      <c r="L14" s="53" t="str">
        <f>IF(B14="","",COUNTIFS(就業履歴_日単位!$D$8:$D$207,B14,就業履歴_日単位!$J$8:$J$207,1))</f>
        <v/>
      </c>
      <c r="M14" s="34"/>
    </row>
    <row r="15" spans="2:13" ht="21.75" customHeight="1">
      <c r="B15" s="30"/>
      <c r="C15" s="39" t="str">
        <f>IFERROR(IF(B15="","",VLOOKUP(B15,現場マスタ!$B$8:$K$37,2,FALSE())),"")</f>
        <v/>
      </c>
      <c r="D15" s="38" t="str">
        <f>IFERROR(IF(B15="","",VLOOKUP(B15,現場マスタ!$B$8:$K$37,4,FALSE())),"")</f>
        <v/>
      </c>
      <c r="E15" s="47" t="str">
        <f>IFERROR(IF(B15="","",VLOOKUP(B15,現場マスタ!$B$8:$K$37,7,FALSE())),"")</f>
        <v/>
      </c>
      <c r="F15" s="47" t="str">
        <f>IFERROR(IF(B15="","",VLOOKUP(B15,現場マスタ!$B$8:$K$37,8,FALSE())),"")</f>
        <v/>
      </c>
      <c r="G15" s="48" t="str">
        <f>IF(B15="","",COUNTIF(就業履歴_日単位!$D$8:$D$207,B15))</f>
        <v/>
      </c>
      <c r="H15" s="49" t="str">
        <f>IF(B15="","",SUMPRODUCT((就業履歴_日単位!$D$8:$D$207=B15)/COUNTIFS(就業履歴_日単位!$D$8:$D$207,就業履歴_日単位!$D$8:$D$207,就業履歴_日単位!$F$8:$F$207,就業履歴_日単位!$F$8:$F$207)))</f>
        <v/>
      </c>
      <c r="I15" s="50" t="str">
        <f>IF(B15="","",COUNTIFS(就業履歴_日単位!$D$8:$D$207,B15,就業履歴_日単位!$J$8:$J$207,4))</f>
        <v/>
      </c>
      <c r="J15" s="51" t="str">
        <f>IF(B15="","",COUNTIFS(就業履歴_日単位!$D$8:$D$207,B15,就業履歴_日単位!$J$8:$J$207,3))</f>
        <v/>
      </c>
      <c r="K15" s="52" t="str">
        <f>IF(B15="","",COUNTIFS(就業履歴_日単位!$D$8:$D$207,B15,就業履歴_日単位!$J$8:$J$207,2))</f>
        <v/>
      </c>
      <c r="L15" s="53" t="str">
        <f>IF(B15="","",COUNTIFS(就業履歴_日単位!$D$8:$D$207,B15,就業履歴_日単位!$J$8:$J$207,1))</f>
        <v/>
      </c>
      <c r="M15" s="34"/>
    </row>
    <row r="16" spans="2:13" ht="21.75" customHeight="1">
      <c r="B16" s="30"/>
      <c r="C16" s="39" t="str">
        <f>IFERROR(IF(B16="","",VLOOKUP(B16,現場マスタ!$B$8:$K$37,2,FALSE())),"")</f>
        <v/>
      </c>
      <c r="D16" s="38" t="str">
        <f>IFERROR(IF(B16="","",VLOOKUP(B16,現場マスタ!$B$8:$K$37,4,FALSE())),"")</f>
        <v/>
      </c>
      <c r="E16" s="47" t="str">
        <f>IFERROR(IF(B16="","",VLOOKUP(B16,現場マスタ!$B$8:$K$37,7,FALSE())),"")</f>
        <v/>
      </c>
      <c r="F16" s="47" t="str">
        <f>IFERROR(IF(B16="","",VLOOKUP(B16,現場マスタ!$B$8:$K$37,8,FALSE())),"")</f>
        <v/>
      </c>
      <c r="G16" s="48" t="str">
        <f>IF(B16="","",COUNTIF(就業履歴_日単位!$D$8:$D$207,B16))</f>
        <v/>
      </c>
      <c r="H16" s="49" t="str">
        <f>IF(B16="","",SUMPRODUCT((就業履歴_日単位!$D$8:$D$207=B16)/COUNTIFS(就業履歴_日単位!$D$8:$D$207,就業履歴_日単位!$D$8:$D$207,就業履歴_日単位!$F$8:$F$207,就業履歴_日単位!$F$8:$F$207)))</f>
        <v/>
      </c>
      <c r="I16" s="50" t="str">
        <f>IF(B16="","",COUNTIFS(就業履歴_日単位!$D$8:$D$207,B16,就業履歴_日単位!$J$8:$J$207,4))</f>
        <v/>
      </c>
      <c r="J16" s="51" t="str">
        <f>IF(B16="","",COUNTIFS(就業履歴_日単位!$D$8:$D$207,B16,就業履歴_日単位!$J$8:$J$207,3))</f>
        <v/>
      </c>
      <c r="K16" s="52" t="str">
        <f>IF(B16="","",COUNTIFS(就業履歴_日単位!$D$8:$D$207,B16,就業履歴_日単位!$J$8:$J$207,2))</f>
        <v/>
      </c>
      <c r="L16" s="53" t="str">
        <f>IF(B16="","",COUNTIFS(就業履歴_日単位!$D$8:$D$207,B16,就業履歴_日単位!$J$8:$J$207,1))</f>
        <v/>
      </c>
      <c r="M16" s="34"/>
    </row>
    <row r="17" spans="2:13" ht="21.75" customHeight="1">
      <c r="B17" s="30"/>
      <c r="C17" s="39" t="str">
        <f>IFERROR(IF(B17="","",VLOOKUP(B17,現場マスタ!$B$8:$K$37,2,FALSE())),"")</f>
        <v/>
      </c>
      <c r="D17" s="38" t="str">
        <f>IFERROR(IF(B17="","",VLOOKUP(B17,現場マスタ!$B$8:$K$37,4,FALSE())),"")</f>
        <v/>
      </c>
      <c r="E17" s="47" t="str">
        <f>IFERROR(IF(B17="","",VLOOKUP(B17,現場マスタ!$B$8:$K$37,7,FALSE())),"")</f>
        <v/>
      </c>
      <c r="F17" s="47" t="str">
        <f>IFERROR(IF(B17="","",VLOOKUP(B17,現場マスタ!$B$8:$K$37,8,FALSE())),"")</f>
        <v/>
      </c>
      <c r="G17" s="48" t="str">
        <f>IF(B17="","",COUNTIF(就業履歴_日単位!$D$8:$D$207,B17))</f>
        <v/>
      </c>
      <c r="H17" s="49" t="str">
        <f>IF(B17="","",SUMPRODUCT((就業履歴_日単位!$D$8:$D$207=B17)/COUNTIFS(就業履歴_日単位!$D$8:$D$207,就業履歴_日単位!$D$8:$D$207,就業履歴_日単位!$F$8:$F$207,就業履歴_日単位!$F$8:$F$207)))</f>
        <v/>
      </c>
      <c r="I17" s="50" t="str">
        <f>IF(B17="","",COUNTIFS(就業履歴_日単位!$D$8:$D$207,B17,就業履歴_日単位!$J$8:$J$207,4))</f>
        <v/>
      </c>
      <c r="J17" s="51" t="str">
        <f>IF(B17="","",COUNTIFS(就業履歴_日単位!$D$8:$D$207,B17,就業履歴_日単位!$J$8:$J$207,3))</f>
        <v/>
      </c>
      <c r="K17" s="52" t="str">
        <f>IF(B17="","",COUNTIFS(就業履歴_日単位!$D$8:$D$207,B17,就業履歴_日単位!$J$8:$J$207,2))</f>
        <v/>
      </c>
      <c r="L17" s="53" t="str">
        <f>IF(B17="","",COUNTIFS(就業履歴_日単位!$D$8:$D$207,B17,就業履歴_日単位!$J$8:$J$207,1))</f>
        <v/>
      </c>
      <c r="M17" s="34"/>
    </row>
    <row r="18" spans="2:13" ht="21.75" customHeight="1">
      <c r="B18" s="30"/>
      <c r="C18" s="39" t="str">
        <f>IFERROR(IF(B18="","",VLOOKUP(B18,現場マスタ!$B$8:$K$37,2,FALSE())),"")</f>
        <v/>
      </c>
      <c r="D18" s="38" t="str">
        <f>IFERROR(IF(B18="","",VLOOKUP(B18,現場マスタ!$B$8:$K$37,4,FALSE())),"")</f>
        <v/>
      </c>
      <c r="E18" s="47" t="str">
        <f>IFERROR(IF(B18="","",VLOOKUP(B18,現場マスタ!$B$8:$K$37,7,FALSE())),"")</f>
        <v/>
      </c>
      <c r="F18" s="47" t="str">
        <f>IFERROR(IF(B18="","",VLOOKUP(B18,現場マスタ!$B$8:$K$37,8,FALSE())),"")</f>
        <v/>
      </c>
      <c r="G18" s="48" t="str">
        <f>IF(B18="","",COUNTIF(就業履歴_日単位!$D$8:$D$207,B18))</f>
        <v/>
      </c>
      <c r="H18" s="49" t="str">
        <f>IF(B18="","",SUMPRODUCT((就業履歴_日単位!$D$8:$D$207=B18)/COUNTIFS(就業履歴_日単位!$D$8:$D$207,就業履歴_日単位!$D$8:$D$207,就業履歴_日単位!$F$8:$F$207,就業履歴_日単位!$F$8:$F$207)))</f>
        <v/>
      </c>
      <c r="I18" s="50" t="str">
        <f>IF(B18="","",COUNTIFS(就業履歴_日単位!$D$8:$D$207,B18,就業履歴_日単位!$J$8:$J$207,4))</f>
        <v/>
      </c>
      <c r="J18" s="51" t="str">
        <f>IF(B18="","",COUNTIFS(就業履歴_日単位!$D$8:$D$207,B18,就業履歴_日単位!$J$8:$J$207,3))</f>
        <v/>
      </c>
      <c r="K18" s="52" t="str">
        <f>IF(B18="","",COUNTIFS(就業履歴_日単位!$D$8:$D$207,B18,就業履歴_日単位!$J$8:$J$207,2))</f>
        <v/>
      </c>
      <c r="L18" s="53" t="str">
        <f>IF(B18="","",COUNTIFS(就業履歴_日単位!$D$8:$D$207,B18,就業履歴_日単位!$J$8:$J$207,1))</f>
        <v/>
      </c>
      <c r="M18" s="34"/>
    </row>
    <row r="19" spans="2:13" ht="21.75" customHeight="1">
      <c r="B19" s="30"/>
      <c r="C19" s="39" t="str">
        <f>IFERROR(IF(B19="","",VLOOKUP(B19,現場マスタ!$B$8:$K$37,2,FALSE())),"")</f>
        <v/>
      </c>
      <c r="D19" s="38" t="str">
        <f>IFERROR(IF(B19="","",VLOOKUP(B19,現場マスタ!$B$8:$K$37,4,FALSE())),"")</f>
        <v/>
      </c>
      <c r="E19" s="47" t="str">
        <f>IFERROR(IF(B19="","",VLOOKUP(B19,現場マスタ!$B$8:$K$37,7,FALSE())),"")</f>
        <v/>
      </c>
      <c r="F19" s="47" t="str">
        <f>IFERROR(IF(B19="","",VLOOKUP(B19,現場マスタ!$B$8:$K$37,8,FALSE())),"")</f>
        <v/>
      </c>
      <c r="G19" s="48" t="str">
        <f>IF(B19="","",COUNTIF(就業履歴_日単位!$D$8:$D$207,B19))</f>
        <v/>
      </c>
      <c r="H19" s="49" t="str">
        <f>IF(B19="","",SUMPRODUCT((就業履歴_日単位!$D$8:$D$207=B19)/COUNTIFS(就業履歴_日単位!$D$8:$D$207,就業履歴_日単位!$D$8:$D$207,就業履歴_日単位!$F$8:$F$207,就業履歴_日単位!$F$8:$F$207)))</f>
        <v/>
      </c>
      <c r="I19" s="50" t="str">
        <f>IF(B19="","",COUNTIFS(就業履歴_日単位!$D$8:$D$207,B19,就業履歴_日単位!$J$8:$J$207,4))</f>
        <v/>
      </c>
      <c r="J19" s="51" t="str">
        <f>IF(B19="","",COUNTIFS(就業履歴_日単位!$D$8:$D$207,B19,就業履歴_日単位!$J$8:$J$207,3))</f>
        <v/>
      </c>
      <c r="K19" s="52" t="str">
        <f>IF(B19="","",COUNTIFS(就業履歴_日単位!$D$8:$D$207,B19,就業履歴_日単位!$J$8:$J$207,2))</f>
        <v/>
      </c>
      <c r="L19" s="53" t="str">
        <f>IF(B19="","",COUNTIFS(就業履歴_日単位!$D$8:$D$207,B19,就業履歴_日単位!$J$8:$J$207,1))</f>
        <v/>
      </c>
      <c r="M19" s="34"/>
    </row>
    <row r="20" spans="2:13" ht="21.75" customHeight="1">
      <c r="B20" s="30"/>
      <c r="C20" s="39" t="str">
        <f>IFERROR(IF(B20="","",VLOOKUP(B20,現場マスタ!$B$8:$K$37,2,FALSE())),"")</f>
        <v/>
      </c>
      <c r="D20" s="38" t="str">
        <f>IFERROR(IF(B20="","",VLOOKUP(B20,現場マスタ!$B$8:$K$37,4,FALSE())),"")</f>
        <v/>
      </c>
      <c r="E20" s="47" t="str">
        <f>IFERROR(IF(B20="","",VLOOKUP(B20,現場マスタ!$B$8:$K$37,7,FALSE())),"")</f>
        <v/>
      </c>
      <c r="F20" s="47" t="str">
        <f>IFERROR(IF(B20="","",VLOOKUP(B20,現場マスタ!$B$8:$K$37,8,FALSE())),"")</f>
        <v/>
      </c>
      <c r="G20" s="48" t="str">
        <f>IF(B20="","",COUNTIF(就業履歴_日単位!$D$8:$D$207,B20))</f>
        <v/>
      </c>
      <c r="H20" s="49" t="str">
        <f>IF(B20="","",SUMPRODUCT((就業履歴_日単位!$D$8:$D$207=B20)/COUNTIFS(就業履歴_日単位!$D$8:$D$207,就業履歴_日単位!$D$8:$D$207,就業履歴_日単位!$F$8:$F$207,就業履歴_日単位!$F$8:$F$207)))</f>
        <v/>
      </c>
      <c r="I20" s="50" t="str">
        <f>IF(B20="","",COUNTIFS(就業履歴_日単位!$D$8:$D$207,B20,就業履歴_日単位!$J$8:$J$207,4))</f>
        <v/>
      </c>
      <c r="J20" s="51" t="str">
        <f>IF(B20="","",COUNTIFS(就業履歴_日単位!$D$8:$D$207,B20,就業履歴_日単位!$J$8:$J$207,3))</f>
        <v/>
      </c>
      <c r="K20" s="52" t="str">
        <f>IF(B20="","",COUNTIFS(就業履歴_日単位!$D$8:$D$207,B20,就業履歴_日単位!$J$8:$J$207,2))</f>
        <v/>
      </c>
      <c r="L20" s="53" t="str">
        <f>IF(B20="","",COUNTIFS(就業履歴_日単位!$D$8:$D$207,B20,就業履歴_日単位!$J$8:$J$207,1))</f>
        <v/>
      </c>
      <c r="M20" s="34"/>
    </row>
    <row r="21" spans="2:13" ht="21.75" customHeight="1">
      <c r="B21" s="30"/>
      <c r="C21" s="39" t="str">
        <f>IFERROR(IF(B21="","",VLOOKUP(B21,現場マスタ!$B$8:$K$37,2,FALSE())),"")</f>
        <v/>
      </c>
      <c r="D21" s="38" t="str">
        <f>IFERROR(IF(B21="","",VLOOKUP(B21,現場マスタ!$B$8:$K$37,4,FALSE())),"")</f>
        <v/>
      </c>
      <c r="E21" s="47" t="str">
        <f>IFERROR(IF(B21="","",VLOOKUP(B21,現場マスタ!$B$8:$K$37,7,FALSE())),"")</f>
        <v/>
      </c>
      <c r="F21" s="47" t="str">
        <f>IFERROR(IF(B21="","",VLOOKUP(B21,現場マスタ!$B$8:$K$37,8,FALSE())),"")</f>
        <v/>
      </c>
      <c r="G21" s="48" t="str">
        <f>IF(B21="","",COUNTIF(就業履歴_日単位!$D$8:$D$207,B21))</f>
        <v/>
      </c>
      <c r="H21" s="49" t="str">
        <f>IF(B21="","",SUMPRODUCT((就業履歴_日単位!$D$8:$D$207=B21)/COUNTIFS(就業履歴_日単位!$D$8:$D$207,就業履歴_日単位!$D$8:$D$207,就業履歴_日単位!$F$8:$F$207,就業履歴_日単位!$F$8:$F$207)))</f>
        <v/>
      </c>
      <c r="I21" s="50" t="str">
        <f>IF(B21="","",COUNTIFS(就業履歴_日単位!$D$8:$D$207,B21,就業履歴_日単位!$J$8:$J$207,4))</f>
        <v/>
      </c>
      <c r="J21" s="51" t="str">
        <f>IF(B21="","",COUNTIFS(就業履歴_日単位!$D$8:$D$207,B21,就業履歴_日単位!$J$8:$J$207,3))</f>
        <v/>
      </c>
      <c r="K21" s="52" t="str">
        <f>IF(B21="","",COUNTIFS(就業履歴_日単位!$D$8:$D$207,B21,就業履歴_日単位!$J$8:$J$207,2))</f>
        <v/>
      </c>
      <c r="L21" s="53" t="str">
        <f>IF(B21="","",COUNTIFS(就業履歴_日単位!$D$8:$D$207,B21,就業履歴_日単位!$J$8:$J$207,1))</f>
        <v/>
      </c>
      <c r="M21" s="34"/>
    </row>
    <row r="22" spans="2:13" ht="21.75" customHeight="1">
      <c r="B22" s="30"/>
      <c r="C22" s="39" t="str">
        <f>IFERROR(IF(B22="","",VLOOKUP(B22,現場マスタ!$B$8:$K$37,2,FALSE())),"")</f>
        <v/>
      </c>
      <c r="D22" s="38" t="str">
        <f>IFERROR(IF(B22="","",VLOOKUP(B22,現場マスタ!$B$8:$K$37,4,FALSE())),"")</f>
        <v/>
      </c>
      <c r="E22" s="47" t="str">
        <f>IFERROR(IF(B22="","",VLOOKUP(B22,現場マスタ!$B$8:$K$37,7,FALSE())),"")</f>
        <v/>
      </c>
      <c r="F22" s="47" t="str">
        <f>IFERROR(IF(B22="","",VLOOKUP(B22,現場マスタ!$B$8:$K$37,8,FALSE())),"")</f>
        <v/>
      </c>
      <c r="G22" s="48" t="str">
        <f>IF(B22="","",COUNTIF(就業履歴_日単位!$D$8:$D$207,B22))</f>
        <v/>
      </c>
      <c r="H22" s="49" t="str">
        <f>IF(B22="","",SUMPRODUCT((就業履歴_日単位!$D$8:$D$207=B22)/COUNTIFS(就業履歴_日単位!$D$8:$D$207,就業履歴_日単位!$D$8:$D$207,就業履歴_日単位!$F$8:$F$207,就業履歴_日単位!$F$8:$F$207)))</f>
        <v/>
      </c>
      <c r="I22" s="50" t="str">
        <f>IF(B22="","",COUNTIFS(就業履歴_日単位!$D$8:$D$207,B22,就業履歴_日単位!$J$8:$J$207,4))</f>
        <v/>
      </c>
      <c r="J22" s="51" t="str">
        <f>IF(B22="","",COUNTIFS(就業履歴_日単位!$D$8:$D$207,B22,就業履歴_日単位!$J$8:$J$207,3))</f>
        <v/>
      </c>
      <c r="K22" s="52" t="str">
        <f>IF(B22="","",COUNTIFS(就業履歴_日単位!$D$8:$D$207,B22,就業履歴_日単位!$J$8:$J$207,2))</f>
        <v/>
      </c>
      <c r="L22" s="53" t="str">
        <f>IF(B22="","",COUNTIFS(就業履歴_日単位!$D$8:$D$207,B22,就業履歴_日単位!$J$8:$J$207,1))</f>
        <v/>
      </c>
      <c r="M22" s="34"/>
    </row>
    <row r="23" spans="2:13" ht="21.75" customHeight="1">
      <c r="B23" s="30"/>
      <c r="C23" s="39" t="str">
        <f>IFERROR(IF(B23="","",VLOOKUP(B23,現場マスタ!$B$8:$K$37,2,FALSE())),"")</f>
        <v/>
      </c>
      <c r="D23" s="38" t="str">
        <f>IFERROR(IF(B23="","",VLOOKUP(B23,現場マスタ!$B$8:$K$37,4,FALSE())),"")</f>
        <v/>
      </c>
      <c r="E23" s="47" t="str">
        <f>IFERROR(IF(B23="","",VLOOKUP(B23,現場マスタ!$B$8:$K$37,7,FALSE())),"")</f>
        <v/>
      </c>
      <c r="F23" s="47" t="str">
        <f>IFERROR(IF(B23="","",VLOOKUP(B23,現場マスタ!$B$8:$K$37,8,FALSE())),"")</f>
        <v/>
      </c>
      <c r="G23" s="48" t="str">
        <f>IF(B23="","",COUNTIF(就業履歴_日単位!$D$8:$D$207,B23))</f>
        <v/>
      </c>
      <c r="H23" s="49" t="str">
        <f>IF(B23="","",SUMPRODUCT((就業履歴_日単位!$D$8:$D$207=B23)/COUNTIFS(就業履歴_日単位!$D$8:$D$207,就業履歴_日単位!$D$8:$D$207,就業履歴_日単位!$F$8:$F$207,就業履歴_日単位!$F$8:$F$207)))</f>
        <v/>
      </c>
      <c r="I23" s="50" t="str">
        <f>IF(B23="","",COUNTIFS(就業履歴_日単位!$D$8:$D$207,B23,就業履歴_日単位!$J$8:$J$207,4))</f>
        <v/>
      </c>
      <c r="J23" s="51" t="str">
        <f>IF(B23="","",COUNTIFS(就業履歴_日単位!$D$8:$D$207,B23,就業履歴_日単位!$J$8:$J$207,3))</f>
        <v/>
      </c>
      <c r="K23" s="52" t="str">
        <f>IF(B23="","",COUNTIFS(就業履歴_日単位!$D$8:$D$207,B23,就業履歴_日単位!$J$8:$J$207,2))</f>
        <v/>
      </c>
      <c r="L23" s="53" t="str">
        <f>IF(B23="","",COUNTIFS(就業履歴_日単位!$D$8:$D$207,B23,就業履歴_日単位!$J$8:$J$207,1))</f>
        <v/>
      </c>
      <c r="M23" s="34"/>
    </row>
    <row r="24" spans="2:13" ht="21.75" customHeight="1">
      <c r="B24" s="30"/>
      <c r="C24" s="39" t="str">
        <f>IFERROR(IF(B24="","",VLOOKUP(B24,現場マスタ!$B$8:$K$37,2,FALSE())),"")</f>
        <v/>
      </c>
      <c r="D24" s="38" t="str">
        <f>IFERROR(IF(B24="","",VLOOKUP(B24,現場マスタ!$B$8:$K$37,4,FALSE())),"")</f>
        <v/>
      </c>
      <c r="E24" s="47" t="str">
        <f>IFERROR(IF(B24="","",VLOOKUP(B24,現場マスタ!$B$8:$K$37,7,FALSE())),"")</f>
        <v/>
      </c>
      <c r="F24" s="47" t="str">
        <f>IFERROR(IF(B24="","",VLOOKUP(B24,現場マスタ!$B$8:$K$37,8,FALSE())),"")</f>
        <v/>
      </c>
      <c r="G24" s="48" t="str">
        <f>IF(B24="","",COUNTIF(就業履歴_日単位!$D$8:$D$207,B24))</f>
        <v/>
      </c>
      <c r="H24" s="49" t="str">
        <f>IF(B24="","",SUMPRODUCT((就業履歴_日単位!$D$8:$D$207=B24)/COUNTIFS(就業履歴_日単位!$D$8:$D$207,就業履歴_日単位!$D$8:$D$207,就業履歴_日単位!$F$8:$F$207,就業履歴_日単位!$F$8:$F$207)))</f>
        <v/>
      </c>
      <c r="I24" s="50" t="str">
        <f>IF(B24="","",COUNTIFS(就業履歴_日単位!$D$8:$D$207,B24,就業履歴_日単位!$J$8:$J$207,4))</f>
        <v/>
      </c>
      <c r="J24" s="51" t="str">
        <f>IF(B24="","",COUNTIFS(就業履歴_日単位!$D$8:$D$207,B24,就業履歴_日単位!$J$8:$J$207,3))</f>
        <v/>
      </c>
      <c r="K24" s="52" t="str">
        <f>IF(B24="","",COUNTIFS(就業履歴_日単位!$D$8:$D$207,B24,就業履歴_日単位!$J$8:$J$207,2))</f>
        <v/>
      </c>
      <c r="L24" s="53" t="str">
        <f>IF(B24="","",COUNTIFS(就業履歴_日単位!$D$8:$D$207,B24,就業履歴_日単位!$J$8:$J$207,1))</f>
        <v/>
      </c>
      <c r="M24" s="34"/>
    </row>
    <row r="25" spans="2:13" ht="21.75" customHeight="1">
      <c r="B25" s="30"/>
      <c r="C25" s="39" t="str">
        <f>IFERROR(IF(B25="","",VLOOKUP(B25,現場マスタ!$B$8:$K$37,2,FALSE())),"")</f>
        <v/>
      </c>
      <c r="D25" s="38" t="str">
        <f>IFERROR(IF(B25="","",VLOOKUP(B25,現場マスタ!$B$8:$K$37,4,FALSE())),"")</f>
        <v/>
      </c>
      <c r="E25" s="47" t="str">
        <f>IFERROR(IF(B25="","",VLOOKUP(B25,現場マスタ!$B$8:$K$37,7,FALSE())),"")</f>
        <v/>
      </c>
      <c r="F25" s="47" t="str">
        <f>IFERROR(IF(B25="","",VLOOKUP(B25,現場マスタ!$B$8:$K$37,8,FALSE())),"")</f>
        <v/>
      </c>
      <c r="G25" s="48" t="str">
        <f>IF(B25="","",COUNTIF(就業履歴_日単位!$D$8:$D$207,B25))</f>
        <v/>
      </c>
      <c r="H25" s="49" t="str">
        <f>IF(B25="","",SUMPRODUCT((就業履歴_日単位!$D$8:$D$207=B25)/COUNTIFS(就業履歴_日単位!$D$8:$D$207,就業履歴_日単位!$D$8:$D$207,就業履歴_日単位!$F$8:$F$207,就業履歴_日単位!$F$8:$F$207)))</f>
        <v/>
      </c>
      <c r="I25" s="50" t="str">
        <f>IF(B25="","",COUNTIFS(就業履歴_日単位!$D$8:$D$207,B25,就業履歴_日単位!$J$8:$J$207,4))</f>
        <v/>
      </c>
      <c r="J25" s="51" t="str">
        <f>IF(B25="","",COUNTIFS(就業履歴_日単位!$D$8:$D$207,B25,就業履歴_日単位!$J$8:$J$207,3))</f>
        <v/>
      </c>
      <c r="K25" s="52" t="str">
        <f>IF(B25="","",COUNTIFS(就業履歴_日単位!$D$8:$D$207,B25,就業履歴_日単位!$J$8:$J$207,2))</f>
        <v/>
      </c>
      <c r="L25" s="53" t="str">
        <f>IF(B25="","",COUNTIFS(就業履歴_日単位!$D$8:$D$207,B25,就業履歴_日単位!$J$8:$J$207,1))</f>
        <v/>
      </c>
      <c r="M25" s="34"/>
    </row>
    <row r="26" spans="2:13" ht="21.75" customHeight="1">
      <c r="B26" s="30"/>
      <c r="C26" s="39" t="str">
        <f>IFERROR(IF(B26="","",VLOOKUP(B26,現場マスタ!$B$8:$K$37,2,FALSE())),"")</f>
        <v/>
      </c>
      <c r="D26" s="38" t="str">
        <f>IFERROR(IF(B26="","",VLOOKUP(B26,現場マスタ!$B$8:$K$37,4,FALSE())),"")</f>
        <v/>
      </c>
      <c r="E26" s="47" t="str">
        <f>IFERROR(IF(B26="","",VLOOKUP(B26,現場マスタ!$B$8:$K$37,7,FALSE())),"")</f>
        <v/>
      </c>
      <c r="F26" s="47" t="str">
        <f>IFERROR(IF(B26="","",VLOOKUP(B26,現場マスタ!$B$8:$K$37,8,FALSE())),"")</f>
        <v/>
      </c>
      <c r="G26" s="48" t="str">
        <f>IF(B26="","",COUNTIF(就業履歴_日単位!$D$8:$D$207,B26))</f>
        <v/>
      </c>
      <c r="H26" s="49" t="str">
        <f>IF(B26="","",SUMPRODUCT((就業履歴_日単位!$D$8:$D$207=B26)/COUNTIFS(就業履歴_日単位!$D$8:$D$207,就業履歴_日単位!$D$8:$D$207,就業履歴_日単位!$F$8:$F$207,就業履歴_日単位!$F$8:$F$207)))</f>
        <v/>
      </c>
      <c r="I26" s="50" t="str">
        <f>IF(B26="","",COUNTIFS(就業履歴_日単位!$D$8:$D$207,B26,就業履歴_日単位!$J$8:$J$207,4))</f>
        <v/>
      </c>
      <c r="J26" s="51" t="str">
        <f>IF(B26="","",COUNTIFS(就業履歴_日単位!$D$8:$D$207,B26,就業履歴_日単位!$J$8:$J$207,3))</f>
        <v/>
      </c>
      <c r="K26" s="52" t="str">
        <f>IF(B26="","",COUNTIFS(就業履歴_日単位!$D$8:$D$207,B26,就業履歴_日単位!$J$8:$J$207,2))</f>
        <v/>
      </c>
      <c r="L26" s="53" t="str">
        <f>IF(B26="","",COUNTIFS(就業履歴_日単位!$D$8:$D$207,B26,就業履歴_日単位!$J$8:$J$207,1))</f>
        <v/>
      </c>
      <c r="M26" s="34"/>
    </row>
    <row r="27" spans="2:13" ht="21.75" customHeight="1">
      <c r="B27" s="30"/>
      <c r="C27" s="39" t="str">
        <f>IFERROR(IF(B27="","",VLOOKUP(B27,現場マスタ!$B$8:$K$37,2,FALSE())),"")</f>
        <v/>
      </c>
      <c r="D27" s="38" t="str">
        <f>IFERROR(IF(B27="","",VLOOKUP(B27,現場マスタ!$B$8:$K$37,4,FALSE())),"")</f>
        <v/>
      </c>
      <c r="E27" s="47" t="str">
        <f>IFERROR(IF(B27="","",VLOOKUP(B27,現場マスタ!$B$8:$K$37,7,FALSE())),"")</f>
        <v/>
      </c>
      <c r="F27" s="47" t="str">
        <f>IFERROR(IF(B27="","",VLOOKUP(B27,現場マスタ!$B$8:$K$37,8,FALSE())),"")</f>
        <v/>
      </c>
      <c r="G27" s="48" t="str">
        <f>IF(B27="","",COUNTIF(就業履歴_日単位!$D$8:$D$207,B27))</f>
        <v/>
      </c>
      <c r="H27" s="49" t="str">
        <f>IF(B27="","",SUMPRODUCT((就業履歴_日単位!$D$8:$D$207=B27)/COUNTIFS(就業履歴_日単位!$D$8:$D$207,就業履歴_日単位!$D$8:$D$207,就業履歴_日単位!$F$8:$F$207,就業履歴_日単位!$F$8:$F$207)))</f>
        <v/>
      </c>
      <c r="I27" s="50" t="str">
        <f>IF(B27="","",COUNTIFS(就業履歴_日単位!$D$8:$D$207,B27,就業履歴_日単位!$J$8:$J$207,4))</f>
        <v/>
      </c>
      <c r="J27" s="51" t="str">
        <f>IF(B27="","",COUNTIFS(就業履歴_日単位!$D$8:$D$207,B27,就業履歴_日単位!$J$8:$J$207,3))</f>
        <v/>
      </c>
      <c r="K27" s="52" t="str">
        <f>IF(B27="","",COUNTIFS(就業履歴_日単位!$D$8:$D$207,B27,就業履歴_日単位!$J$8:$J$207,2))</f>
        <v/>
      </c>
      <c r="L27" s="53" t="str">
        <f>IF(B27="","",COUNTIFS(就業履歴_日単位!$D$8:$D$207,B27,就業履歴_日単位!$J$8:$J$207,1))</f>
        <v/>
      </c>
      <c r="M27" s="34"/>
    </row>
    <row r="28" spans="2:13" ht="21.75" customHeight="1">
      <c r="B28" s="30"/>
      <c r="C28" s="39" t="str">
        <f>IFERROR(IF(B28="","",VLOOKUP(B28,現場マスタ!$B$8:$K$37,2,FALSE())),"")</f>
        <v/>
      </c>
      <c r="D28" s="38" t="str">
        <f>IFERROR(IF(B28="","",VLOOKUP(B28,現場マスタ!$B$8:$K$37,4,FALSE())),"")</f>
        <v/>
      </c>
      <c r="E28" s="47" t="str">
        <f>IFERROR(IF(B28="","",VLOOKUP(B28,現場マスタ!$B$8:$K$37,7,FALSE())),"")</f>
        <v/>
      </c>
      <c r="F28" s="47" t="str">
        <f>IFERROR(IF(B28="","",VLOOKUP(B28,現場マスタ!$B$8:$K$37,8,FALSE())),"")</f>
        <v/>
      </c>
      <c r="G28" s="48" t="str">
        <f>IF(B28="","",COUNTIF(就業履歴_日単位!$D$8:$D$207,B28))</f>
        <v/>
      </c>
      <c r="H28" s="49" t="str">
        <f>IF(B28="","",SUMPRODUCT((就業履歴_日単位!$D$8:$D$207=B28)/COUNTIFS(就業履歴_日単位!$D$8:$D$207,就業履歴_日単位!$D$8:$D$207,就業履歴_日単位!$F$8:$F$207,就業履歴_日単位!$F$8:$F$207)))</f>
        <v/>
      </c>
      <c r="I28" s="50" t="str">
        <f>IF(B28="","",COUNTIFS(就業履歴_日単位!$D$8:$D$207,B28,就業履歴_日単位!$J$8:$J$207,4))</f>
        <v/>
      </c>
      <c r="J28" s="51" t="str">
        <f>IF(B28="","",COUNTIFS(就業履歴_日単位!$D$8:$D$207,B28,就業履歴_日単位!$J$8:$J$207,3))</f>
        <v/>
      </c>
      <c r="K28" s="52" t="str">
        <f>IF(B28="","",COUNTIFS(就業履歴_日単位!$D$8:$D$207,B28,就業履歴_日単位!$J$8:$J$207,2))</f>
        <v/>
      </c>
      <c r="L28" s="53" t="str">
        <f>IF(B28="","",COUNTIFS(就業履歴_日単位!$D$8:$D$207,B28,就業履歴_日単位!$J$8:$J$207,1))</f>
        <v/>
      </c>
      <c r="M28" s="34"/>
    </row>
    <row r="29" spans="2:13" ht="21.75" customHeight="1">
      <c r="B29" s="30"/>
      <c r="C29" s="39" t="str">
        <f>IFERROR(IF(B29="","",VLOOKUP(B29,現場マスタ!$B$8:$K$37,2,FALSE())),"")</f>
        <v/>
      </c>
      <c r="D29" s="38" t="str">
        <f>IFERROR(IF(B29="","",VLOOKUP(B29,現場マスタ!$B$8:$K$37,4,FALSE())),"")</f>
        <v/>
      </c>
      <c r="E29" s="47" t="str">
        <f>IFERROR(IF(B29="","",VLOOKUP(B29,現場マスタ!$B$8:$K$37,7,FALSE())),"")</f>
        <v/>
      </c>
      <c r="F29" s="47" t="str">
        <f>IFERROR(IF(B29="","",VLOOKUP(B29,現場マスタ!$B$8:$K$37,8,FALSE())),"")</f>
        <v/>
      </c>
      <c r="G29" s="48" t="str">
        <f>IF(B29="","",COUNTIF(就業履歴_日単位!$D$8:$D$207,B29))</f>
        <v/>
      </c>
      <c r="H29" s="49" t="str">
        <f>IF(B29="","",SUMPRODUCT((就業履歴_日単位!$D$8:$D$207=B29)/COUNTIFS(就業履歴_日単位!$D$8:$D$207,就業履歴_日単位!$D$8:$D$207,就業履歴_日単位!$F$8:$F$207,就業履歴_日単位!$F$8:$F$207)))</f>
        <v/>
      </c>
      <c r="I29" s="50" t="str">
        <f>IF(B29="","",COUNTIFS(就業履歴_日単位!$D$8:$D$207,B29,就業履歴_日単位!$J$8:$J$207,4))</f>
        <v/>
      </c>
      <c r="J29" s="51" t="str">
        <f>IF(B29="","",COUNTIFS(就業履歴_日単位!$D$8:$D$207,B29,就業履歴_日単位!$J$8:$J$207,3))</f>
        <v/>
      </c>
      <c r="K29" s="52" t="str">
        <f>IF(B29="","",COUNTIFS(就業履歴_日単位!$D$8:$D$207,B29,就業履歴_日単位!$J$8:$J$207,2))</f>
        <v/>
      </c>
      <c r="L29" s="53" t="str">
        <f>IF(B29="","",COUNTIFS(就業履歴_日単位!$D$8:$D$207,B29,就業履歴_日単位!$J$8:$J$207,1))</f>
        <v/>
      </c>
      <c r="M29" s="34"/>
    </row>
    <row r="30" spans="2:13" ht="21.75" customHeight="1">
      <c r="B30" s="30"/>
      <c r="C30" s="39" t="str">
        <f>IFERROR(IF(B30="","",VLOOKUP(B30,現場マスタ!$B$8:$K$37,2,FALSE())),"")</f>
        <v/>
      </c>
      <c r="D30" s="38" t="str">
        <f>IFERROR(IF(B30="","",VLOOKUP(B30,現場マスタ!$B$8:$K$37,4,FALSE())),"")</f>
        <v/>
      </c>
      <c r="E30" s="47" t="str">
        <f>IFERROR(IF(B30="","",VLOOKUP(B30,現場マスタ!$B$8:$K$37,7,FALSE())),"")</f>
        <v/>
      </c>
      <c r="F30" s="47" t="str">
        <f>IFERROR(IF(B30="","",VLOOKUP(B30,現場マスタ!$B$8:$K$37,8,FALSE())),"")</f>
        <v/>
      </c>
      <c r="G30" s="48" t="str">
        <f>IF(B30="","",COUNTIF(就業履歴_日単位!$D$8:$D$207,B30))</f>
        <v/>
      </c>
      <c r="H30" s="49" t="str">
        <f>IF(B30="","",SUMPRODUCT((就業履歴_日単位!$D$8:$D$207=B30)/COUNTIFS(就業履歴_日単位!$D$8:$D$207,就業履歴_日単位!$D$8:$D$207,就業履歴_日単位!$F$8:$F$207,就業履歴_日単位!$F$8:$F$207)))</f>
        <v/>
      </c>
      <c r="I30" s="50" t="str">
        <f>IF(B30="","",COUNTIFS(就業履歴_日単位!$D$8:$D$207,B30,就業履歴_日単位!$J$8:$J$207,4))</f>
        <v/>
      </c>
      <c r="J30" s="51" t="str">
        <f>IF(B30="","",COUNTIFS(就業履歴_日単位!$D$8:$D$207,B30,就業履歴_日単位!$J$8:$J$207,3))</f>
        <v/>
      </c>
      <c r="K30" s="52" t="str">
        <f>IF(B30="","",COUNTIFS(就業履歴_日単位!$D$8:$D$207,B30,就業履歴_日単位!$J$8:$J$207,2))</f>
        <v/>
      </c>
      <c r="L30" s="53" t="str">
        <f>IF(B30="","",COUNTIFS(就業履歴_日単位!$D$8:$D$207,B30,就業履歴_日単位!$J$8:$J$207,1))</f>
        <v/>
      </c>
      <c r="M30" s="34"/>
    </row>
    <row r="31" spans="2:13" ht="21.75" customHeight="1">
      <c r="B31" s="30"/>
      <c r="C31" s="39" t="str">
        <f>IFERROR(IF(B31="","",VLOOKUP(B31,現場マスタ!$B$8:$K$37,2,FALSE())),"")</f>
        <v/>
      </c>
      <c r="D31" s="38" t="str">
        <f>IFERROR(IF(B31="","",VLOOKUP(B31,現場マスタ!$B$8:$K$37,4,FALSE())),"")</f>
        <v/>
      </c>
      <c r="E31" s="47" t="str">
        <f>IFERROR(IF(B31="","",VLOOKUP(B31,現場マスタ!$B$8:$K$37,7,FALSE())),"")</f>
        <v/>
      </c>
      <c r="F31" s="47" t="str">
        <f>IFERROR(IF(B31="","",VLOOKUP(B31,現場マスタ!$B$8:$K$37,8,FALSE())),"")</f>
        <v/>
      </c>
      <c r="G31" s="48" t="str">
        <f>IF(B31="","",COUNTIF(就業履歴_日単位!$D$8:$D$207,B31))</f>
        <v/>
      </c>
      <c r="H31" s="49" t="str">
        <f>IF(B31="","",SUMPRODUCT((就業履歴_日単位!$D$8:$D$207=B31)/COUNTIFS(就業履歴_日単位!$D$8:$D$207,就業履歴_日単位!$D$8:$D$207,就業履歴_日単位!$F$8:$F$207,就業履歴_日単位!$F$8:$F$207)))</f>
        <v/>
      </c>
      <c r="I31" s="50" t="str">
        <f>IF(B31="","",COUNTIFS(就業履歴_日単位!$D$8:$D$207,B31,就業履歴_日単位!$J$8:$J$207,4))</f>
        <v/>
      </c>
      <c r="J31" s="51" t="str">
        <f>IF(B31="","",COUNTIFS(就業履歴_日単位!$D$8:$D$207,B31,就業履歴_日単位!$J$8:$J$207,3))</f>
        <v/>
      </c>
      <c r="K31" s="52" t="str">
        <f>IF(B31="","",COUNTIFS(就業履歴_日単位!$D$8:$D$207,B31,就業履歴_日単位!$J$8:$J$207,2))</f>
        <v/>
      </c>
      <c r="L31" s="53" t="str">
        <f>IF(B31="","",COUNTIFS(就業履歴_日単位!$D$8:$D$207,B31,就業履歴_日単位!$J$8:$J$207,1))</f>
        <v/>
      </c>
      <c r="M31" s="34"/>
    </row>
    <row r="32" spans="2:13" ht="21.75" customHeight="1">
      <c r="B32" s="30"/>
      <c r="C32" s="39" t="str">
        <f>IFERROR(IF(B32="","",VLOOKUP(B32,現場マスタ!$B$8:$K$37,2,FALSE())),"")</f>
        <v/>
      </c>
      <c r="D32" s="38" t="str">
        <f>IFERROR(IF(B32="","",VLOOKUP(B32,現場マスタ!$B$8:$K$37,4,FALSE())),"")</f>
        <v/>
      </c>
      <c r="E32" s="47" t="str">
        <f>IFERROR(IF(B32="","",VLOOKUP(B32,現場マスタ!$B$8:$K$37,7,FALSE())),"")</f>
        <v/>
      </c>
      <c r="F32" s="47" t="str">
        <f>IFERROR(IF(B32="","",VLOOKUP(B32,現場マスタ!$B$8:$K$37,8,FALSE())),"")</f>
        <v/>
      </c>
      <c r="G32" s="48" t="str">
        <f>IF(B32="","",COUNTIF(就業履歴_日単位!$D$8:$D$207,B32))</f>
        <v/>
      </c>
      <c r="H32" s="49" t="str">
        <f>IF(B32="","",SUMPRODUCT((就業履歴_日単位!$D$8:$D$207=B32)/COUNTIFS(就業履歴_日単位!$D$8:$D$207,就業履歴_日単位!$D$8:$D$207,就業履歴_日単位!$F$8:$F$207,就業履歴_日単位!$F$8:$F$207)))</f>
        <v/>
      </c>
      <c r="I32" s="50" t="str">
        <f>IF(B32="","",COUNTIFS(就業履歴_日単位!$D$8:$D$207,B32,就業履歴_日単位!$J$8:$J$207,4))</f>
        <v/>
      </c>
      <c r="J32" s="51" t="str">
        <f>IF(B32="","",COUNTIFS(就業履歴_日単位!$D$8:$D$207,B32,就業履歴_日単位!$J$8:$J$207,3))</f>
        <v/>
      </c>
      <c r="K32" s="52" t="str">
        <f>IF(B32="","",COUNTIFS(就業履歴_日単位!$D$8:$D$207,B32,就業履歴_日単位!$J$8:$J$207,2))</f>
        <v/>
      </c>
      <c r="L32" s="53" t="str">
        <f>IF(B32="","",COUNTIFS(就業履歴_日単位!$D$8:$D$207,B32,就業履歴_日単位!$J$8:$J$207,1))</f>
        <v/>
      </c>
      <c r="M32" s="34"/>
    </row>
    <row r="33" spans="2:13" ht="21.75" customHeight="1">
      <c r="B33" s="30"/>
      <c r="C33" s="39" t="str">
        <f>IFERROR(IF(B33="","",VLOOKUP(B33,現場マスタ!$B$8:$K$37,2,FALSE())),"")</f>
        <v/>
      </c>
      <c r="D33" s="38" t="str">
        <f>IFERROR(IF(B33="","",VLOOKUP(B33,現場マスタ!$B$8:$K$37,4,FALSE())),"")</f>
        <v/>
      </c>
      <c r="E33" s="47" t="str">
        <f>IFERROR(IF(B33="","",VLOOKUP(B33,現場マスタ!$B$8:$K$37,7,FALSE())),"")</f>
        <v/>
      </c>
      <c r="F33" s="47" t="str">
        <f>IFERROR(IF(B33="","",VLOOKUP(B33,現場マスタ!$B$8:$K$37,8,FALSE())),"")</f>
        <v/>
      </c>
      <c r="G33" s="48" t="str">
        <f>IF(B33="","",COUNTIF(就業履歴_日単位!$D$8:$D$207,B33))</f>
        <v/>
      </c>
      <c r="H33" s="49" t="str">
        <f>IF(B33="","",SUMPRODUCT((就業履歴_日単位!$D$8:$D$207=B33)/COUNTIFS(就業履歴_日単位!$D$8:$D$207,就業履歴_日単位!$D$8:$D$207,就業履歴_日単位!$F$8:$F$207,就業履歴_日単位!$F$8:$F$207)))</f>
        <v/>
      </c>
      <c r="I33" s="50" t="str">
        <f>IF(B33="","",COUNTIFS(就業履歴_日単位!$D$8:$D$207,B33,就業履歴_日単位!$J$8:$J$207,4))</f>
        <v/>
      </c>
      <c r="J33" s="51" t="str">
        <f>IF(B33="","",COUNTIFS(就業履歴_日単位!$D$8:$D$207,B33,就業履歴_日単位!$J$8:$J$207,3))</f>
        <v/>
      </c>
      <c r="K33" s="52" t="str">
        <f>IF(B33="","",COUNTIFS(就業履歴_日単位!$D$8:$D$207,B33,就業履歴_日単位!$J$8:$J$207,2))</f>
        <v/>
      </c>
      <c r="L33" s="53" t="str">
        <f>IF(B33="","",COUNTIFS(就業履歴_日単位!$D$8:$D$207,B33,就業履歴_日単位!$J$8:$J$207,1))</f>
        <v/>
      </c>
      <c r="M33" s="34"/>
    </row>
    <row r="34" spans="2:13" ht="21.75" customHeight="1">
      <c r="B34" s="30"/>
      <c r="C34" s="39" t="str">
        <f>IFERROR(IF(B34="","",VLOOKUP(B34,現場マスタ!$B$8:$K$37,2,FALSE())),"")</f>
        <v/>
      </c>
      <c r="D34" s="38" t="str">
        <f>IFERROR(IF(B34="","",VLOOKUP(B34,現場マスタ!$B$8:$K$37,4,FALSE())),"")</f>
        <v/>
      </c>
      <c r="E34" s="47" t="str">
        <f>IFERROR(IF(B34="","",VLOOKUP(B34,現場マスタ!$B$8:$K$37,7,FALSE())),"")</f>
        <v/>
      </c>
      <c r="F34" s="47" t="str">
        <f>IFERROR(IF(B34="","",VLOOKUP(B34,現場マスタ!$B$8:$K$37,8,FALSE())),"")</f>
        <v/>
      </c>
      <c r="G34" s="48" t="str">
        <f>IF(B34="","",COUNTIF(就業履歴_日単位!$D$8:$D$207,B34))</f>
        <v/>
      </c>
      <c r="H34" s="49" t="str">
        <f>IF(B34="","",SUMPRODUCT((就業履歴_日単位!$D$8:$D$207=B34)/COUNTIFS(就業履歴_日単位!$D$8:$D$207,就業履歴_日単位!$D$8:$D$207,就業履歴_日単位!$F$8:$F$207,就業履歴_日単位!$F$8:$F$207)))</f>
        <v/>
      </c>
      <c r="I34" s="50" t="str">
        <f>IF(B34="","",COUNTIFS(就業履歴_日単位!$D$8:$D$207,B34,就業履歴_日単位!$J$8:$J$207,4))</f>
        <v/>
      </c>
      <c r="J34" s="51" t="str">
        <f>IF(B34="","",COUNTIFS(就業履歴_日単位!$D$8:$D$207,B34,就業履歴_日単位!$J$8:$J$207,3))</f>
        <v/>
      </c>
      <c r="K34" s="52" t="str">
        <f>IF(B34="","",COUNTIFS(就業履歴_日単位!$D$8:$D$207,B34,就業履歴_日単位!$J$8:$J$207,2))</f>
        <v/>
      </c>
      <c r="L34" s="53" t="str">
        <f>IF(B34="","",COUNTIFS(就業履歴_日単位!$D$8:$D$207,B34,就業履歴_日単位!$J$8:$J$207,1))</f>
        <v/>
      </c>
      <c r="M34" s="34"/>
    </row>
    <row r="35" spans="2:13" ht="21.75" customHeight="1">
      <c r="B35" s="30"/>
      <c r="C35" s="39" t="str">
        <f>IFERROR(IF(B35="","",VLOOKUP(B35,現場マスタ!$B$8:$K$37,2,FALSE())),"")</f>
        <v/>
      </c>
      <c r="D35" s="38" t="str">
        <f>IFERROR(IF(B35="","",VLOOKUP(B35,現場マスタ!$B$8:$K$37,4,FALSE())),"")</f>
        <v/>
      </c>
      <c r="E35" s="47" t="str">
        <f>IFERROR(IF(B35="","",VLOOKUP(B35,現場マスタ!$B$8:$K$37,7,FALSE())),"")</f>
        <v/>
      </c>
      <c r="F35" s="47" t="str">
        <f>IFERROR(IF(B35="","",VLOOKUP(B35,現場マスタ!$B$8:$K$37,8,FALSE())),"")</f>
        <v/>
      </c>
      <c r="G35" s="48" t="str">
        <f>IF(B35="","",COUNTIF(就業履歴_日単位!$D$8:$D$207,B35))</f>
        <v/>
      </c>
      <c r="H35" s="49" t="str">
        <f>IF(B35="","",SUMPRODUCT((就業履歴_日単位!$D$8:$D$207=B35)/COUNTIFS(就業履歴_日単位!$D$8:$D$207,就業履歴_日単位!$D$8:$D$207,就業履歴_日単位!$F$8:$F$207,就業履歴_日単位!$F$8:$F$207)))</f>
        <v/>
      </c>
      <c r="I35" s="50" t="str">
        <f>IF(B35="","",COUNTIFS(就業履歴_日単位!$D$8:$D$207,B35,就業履歴_日単位!$J$8:$J$207,4))</f>
        <v/>
      </c>
      <c r="J35" s="51" t="str">
        <f>IF(B35="","",COUNTIFS(就業履歴_日単位!$D$8:$D$207,B35,就業履歴_日単位!$J$8:$J$207,3))</f>
        <v/>
      </c>
      <c r="K35" s="52" t="str">
        <f>IF(B35="","",COUNTIFS(就業履歴_日単位!$D$8:$D$207,B35,就業履歴_日単位!$J$8:$J$207,2))</f>
        <v/>
      </c>
      <c r="L35" s="53" t="str">
        <f>IF(B35="","",COUNTIFS(就業履歴_日単位!$D$8:$D$207,B35,就業履歴_日単位!$J$8:$J$207,1))</f>
        <v/>
      </c>
      <c r="M35" s="34"/>
    </row>
    <row r="36" spans="2:13" ht="21.75" customHeight="1">
      <c r="B36" s="30"/>
      <c r="C36" s="39" t="str">
        <f>IFERROR(IF(B36="","",VLOOKUP(B36,現場マスタ!$B$8:$K$37,2,FALSE())),"")</f>
        <v/>
      </c>
      <c r="D36" s="38" t="str">
        <f>IFERROR(IF(B36="","",VLOOKUP(B36,現場マスタ!$B$8:$K$37,4,FALSE())),"")</f>
        <v/>
      </c>
      <c r="E36" s="47" t="str">
        <f>IFERROR(IF(B36="","",VLOOKUP(B36,現場マスタ!$B$8:$K$37,7,FALSE())),"")</f>
        <v/>
      </c>
      <c r="F36" s="47" t="str">
        <f>IFERROR(IF(B36="","",VLOOKUP(B36,現場マスタ!$B$8:$K$37,8,FALSE())),"")</f>
        <v/>
      </c>
      <c r="G36" s="48" t="str">
        <f>IF(B36="","",COUNTIF(就業履歴_日単位!$D$8:$D$207,B36))</f>
        <v/>
      </c>
      <c r="H36" s="49" t="str">
        <f>IF(B36="","",SUMPRODUCT((就業履歴_日単位!$D$8:$D$207=B36)/COUNTIFS(就業履歴_日単位!$D$8:$D$207,就業履歴_日単位!$D$8:$D$207,就業履歴_日単位!$F$8:$F$207,就業履歴_日単位!$F$8:$F$207)))</f>
        <v/>
      </c>
      <c r="I36" s="50" t="str">
        <f>IF(B36="","",COUNTIFS(就業履歴_日単位!$D$8:$D$207,B36,就業履歴_日単位!$J$8:$J$207,4))</f>
        <v/>
      </c>
      <c r="J36" s="51" t="str">
        <f>IF(B36="","",COUNTIFS(就業履歴_日単位!$D$8:$D$207,B36,就業履歴_日単位!$J$8:$J$207,3))</f>
        <v/>
      </c>
      <c r="K36" s="52" t="str">
        <f>IF(B36="","",COUNTIFS(就業履歴_日単位!$D$8:$D$207,B36,就業履歴_日単位!$J$8:$J$207,2))</f>
        <v/>
      </c>
      <c r="L36" s="53" t="str">
        <f>IF(B36="","",COUNTIFS(就業履歴_日単位!$D$8:$D$207,B36,就業履歴_日単位!$J$8:$J$207,1))</f>
        <v/>
      </c>
      <c r="M36" s="34"/>
    </row>
    <row r="37" spans="2:13" ht="21.75" customHeight="1">
      <c r="B37" s="30"/>
      <c r="C37" s="39" t="str">
        <f>IFERROR(IF(B37="","",VLOOKUP(B37,現場マスタ!$B$8:$K$37,2,FALSE())),"")</f>
        <v/>
      </c>
      <c r="D37" s="38" t="str">
        <f>IFERROR(IF(B37="","",VLOOKUP(B37,現場マスタ!$B$8:$K$37,4,FALSE())),"")</f>
        <v/>
      </c>
      <c r="E37" s="47" t="str">
        <f>IFERROR(IF(B37="","",VLOOKUP(B37,現場マスタ!$B$8:$K$37,7,FALSE())),"")</f>
        <v/>
      </c>
      <c r="F37" s="47" t="str">
        <f>IFERROR(IF(B37="","",VLOOKUP(B37,現場マスタ!$B$8:$K$37,8,FALSE())),"")</f>
        <v/>
      </c>
      <c r="G37" s="48" t="str">
        <f>IF(B37="","",COUNTIF(就業履歴_日単位!$D$8:$D$207,B37))</f>
        <v/>
      </c>
      <c r="H37" s="49" t="str">
        <f>IF(B37="","",SUMPRODUCT((就業履歴_日単位!$D$8:$D$207=B37)/COUNTIFS(就業履歴_日単位!$D$8:$D$207,就業履歴_日単位!$D$8:$D$207,就業履歴_日単位!$F$8:$F$207,就業履歴_日単位!$F$8:$F$207)))</f>
        <v/>
      </c>
      <c r="I37" s="50" t="str">
        <f>IF(B37="","",COUNTIFS(就業履歴_日単位!$D$8:$D$207,B37,就業履歴_日単位!$J$8:$J$207,4))</f>
        <v/>
      </c>
      <c r="J37" s="51" t="str">
        <f>IF(B37="","",COUNTIFS(就業履歴_日単位!$D$8:$D$207,B37,就業履歴_日単位!$J$8:$J$207,3))</f>
        <v/>
      </c>
      <c r="K37" s="52" t="str">
        <f>IF(B37="","",COUNTIFS(就業履歴_日単位!$D$8:$D$207,B37,就業履歴_日単位!$J$8:$J$207,2))</f>
        <v/>
      </c>
      <c r="L37" s="53" t="str">
        <f>IF(B37="","",COUNTIFS(就業履歴_日単位!$D$8:$D$207,B37,就業履歴_日単位!$J$8:$J$207,1))</f>
        <v/>
      </c>
      <c r="M37" s="34"/>
    </row>
    <row r="39" spans="2:13">
      <c r="B39" s="60" t="s">
        <v>137</v>
      </c>
      <c r="C39" s="60"/>
      <c r="D39" s="60"/>
      <c r="E39" s="60"/>
      <c r="F39" s="60"/>
      <c r="G39" s="60"/>
      <c r="H39" s="60"/>
      <c r="I39" s="60"/>
      <c r="J39" s="60"/>
      <c r="K39" s="60"/>
      <c r="L39" s="60"/>
      <c r="M39" s="60"/>
    </row>
  </sheetData>
  <mergeCells count="3">
    <mergeCell ref="B2:F2"/>
    <mergeCell ref="B5:M5"/>
    <mergeCell ref="B39:M39"/>
  </mergeCells>
  <phoneticPr fontId="43"/>
  <pageMargins left="0.3" right="0.3" top="0.4" bottom="0.4" header="0.511811023622047" footer="0.511811023622047"/>
  <pageSetup paperSize="9"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F31"/>
  <sheetViews>
    <sheetView showGridLines="0" tabSelected="1" zoomScaleNormal="100" workbookViewId="0"/>
  </sheetViews>
  <sheetFormatPr defaultColWidth="8.7109375" defaultRowHeight="15"/>
  <cols>
    <col min="1" max="1" width="2" customWidth="1"/>
    <col min="2" max="2" width="22" customWidth="1"/>
    <col min="3" max="6" width="18" customWidth="1"/>
    <col min="7" max="7" width="4" customWidth="1"/>
  </cols>
  <sheetData>
    <row r="2" spans="2:6" ht="49.5" customHeight="1">
      <c r="B2" s="64" t="s">
        <v>24</v>
      </c>
      <c r="C2" s="64"/>
      <c r="D2" s="64"/>
      <c r="E2" s="64"/>
      <c r="F2" s="64"/>
    </row>
    <row r="3" spans="2:6" ht="3.75" customHeight="1">
      <c r="B3" s="16"/>
      <c r="C3" s="16"/>
      <c r="D3" s="16"/>
      <c r="E3" s="16"/>
      <c r="F3" s="16"/>
    </row>
    <row r="4" spans="2:6" ht="12" customHeight="1"/>
    <row r="5" spans="2:6" ht="27.75" customHeight="1">
      <c r="B5" s="11" t="s">
        <v>175</v>
      </c>
      <c r="C5" s="11"/>
      <c r="D5" s="11"/>
      <c r="E5" s="11"/>
      <c r="F5" s="11"/>
    </row>
    <row r="6" spans="2:6" ht="27.75" customHeight="1">
      <c r="B6" s="54" t="s">
        <v>176</v>
      </c>
      <c r="C6" s="55"/>
      <c r="D6" s="54" t="s">
        <v>177</v>
      </c>
      <c r="E6" s="65"/>
      <c r="F6" s="65"/>
    </row>
    <row r="7" spans="2:6" ht="12" customHeight="1"/>
    <row r="8" spans="2:6" ht="27.75" customHeight="1">
      <c r="B8" s="11" t="s">
        <v>178</v>
      </c>
      <c r="C8" s="11"/>
      <c r="D8" s="11"/>
      <c r="E8" s="11"/>
      <c r="F8" s="11"/>
    </row>
    <row r="9" spans="2:6" ht="27.75" customHeight="1">
      <c r="B9" s="54" t="s">
        <v>125</v>
      </c>
      <c r="C9" s="66" t="str">
        <f>IFERROR(IF($C$6="","",VLOOKUP($C$6,技能者マスタ!$B$11:$N$60,2,FALSE())),"")</f>
        <v/>
      </c>
      <c r="D9" s="66"/>
      <c r="E9" s="66"/>
      <c r="F9" s="66"/>
    </row>
    <row r="10" spans="2:6" ht="27.75" customHeight="1">
      <c r="B10" s="54" t="s">
        <v>126</v>
      </c>
      <c r="C10" s="66" t="str">
        <f>IFERROR(IF($C$6="","",VLOOKUP($C$6,技能者マスタ!$B$11:$N$60,3,FALSE())),"")</f>
        <v/>
      </c>
      <c r="D10" s="66"/>
      <c r="E10" s="66"/>
      <c r="F10" s="66"/>
    </row>
    <row r="11" spans="2:6" ht="27.75" customHeight="1">
      <c r="B11" s="56" t="s">
        <v>179</v>
      </c>
      <c r="C11" s="66" t="str">
        <f>IFERROR(IF($C$6="","",VLOOKUP($C$6,技能者マスタ!$B$11:$N$60,4,FALSE())),"")</f>
        <v/>
      </c>
      <c r="D11" s="66"/>
      <c r="E11" s="66"/>
      <c r="F11" s="66"/>
    </row>
    <row r="12" spans="2:6" ht="27.75" customHeight="1">
      <c r="B12" s="54" t="s">
        <v>128</v>
      </c>
      <c r="C12" s="66" t="str">
        <f>IFERROR(IF($C$6="","",VLOOKUP($C$6,技能者マスタ!$B$11:$N$60,5,FALSE())),"")</f>
        <v/>
      </c>
      <c r="D12" s="66"/>
      <c r="E12" s="66"/>
      <c r="F12" s="66"/>
    </row>
    <row r="13" spans="2:6" ht="27.75" customHeight="1">
      <c r="B13" s="54" t="s">
        <v>129</v>
      </c>
      <c r="C13" s="66" t="str">
        <f>IFERROR(IF($C$6="","",VLOOKUP($C$6,技能者マスタ!$B$11:$N$60,6,FALSE())),"")</f>
        <v/>
      </c>
      <c r="D13" s="66"/>
      <c r="E13" s="66"/>
      <c r="F13" s="66"/>
    </row>
    <row r="14" spans="2:6" ht="27.75" customHeight="1">
      <c r="B14" s="54" t="s">
        <v>130</v>
      </c>
      <c r="C14" s="66" t="str">
        <f>IFERROR(IF($C$6="","",VLOOKUP($C$6,技能者マスタ!$B$11:$N$60,7,FALSE())),"")</f>
        <v/>
      </c>
      <c r="D14" s="66"/>
      <c r="E14" s="66"/>
      <c r="F14" s="66"/>
    </row>
    <row r="15" spans="2:6" ht="27.75" customHeight="1">
      <c r="B15" s="54" t="s">
        <v>180</v>
      </c>
      <c r="C15" s="66" t="str">
        <f>IFERROR(IF($C$6="","",VLOOKUP($C$6,技能者マスタ!$B$11:$N$60,8,FALSE())),"")</f>
        <v/>
      </c>
      <c r="D15" s="66"/>
      <c r="E15" s="66"/>
      <c r="F15" s="66"/>
    </row>
    <row r="17" spans="2:6" ht="12" customHeight="1"/>
    <row r="18" spans="2:6" ht="27.75" customHeight="1">
      <c r="B18" s="11" t="s">
        <v>181</v>
      </c>
      <c r="C18" s="11"/>
      <c r="D18" s="11"/>
      <c r="E18" s="11"/>
      <c r="F18" s="11"/>
    </row>
    <row r="19" spans="2:6" ht="36" customHeight="1">
      <c r="B19" s="54" t="s">
        <v>163</v>
      </c>
      <c r="C19" s="57" t="str">
        <f>IF($C$6="","",COUNTIF(就業履歴_日単位!$F$8:$F$207,$C$6)&amp;"日")</f>
        <v/>
      </c>
      <c r="D19" s="54" t="s">
        <v>164</v>
      </c>
      <c r="E19" s="67" t="str">
        <f>IF($C$6="","",IFERROR(SUMPRODUCT((就業履歴_日単位!$F$8:$F$207=$C$6)/COUNTIFS(就業履歴_日単位!$F$8:$F$207,就業履歴_日単位!$F$8:$F$207,就業履歴_日単位!$D$8:$D$207,就業履歴_日単位!$D$8:$D$207))&amp;"現場",""))</f>
        <v/>
      </c>
      <c r="F19" s="67"/>
    </row>
    <row r="20" spans="2:6" ht="36" customHeight="1">
      <c r="B20" s="54" t="s">
        <v>165</v>
      </c>
      <c r="C20" s="57" t="str">
        <f>IF($C$6="","",COUNTIFS(就業履歴_日単位!$F$8:$F$207,$C$6,就業履歴_日単位!$M$8:$M$207,"作業主任者")&amp;"日")</f>
        <v/>
      </c>
      <c r="D20" s="54" t="s">
        <v>132</v>
      </c>
      <c r="E20" s="68" t="str">
        <f>IFERROR(IF($C$6="","",VLOOKUP($C$6,技能者マスタ!$B$11:$N$60,9,FALSE())),"")</f>
        <v/>
      </c>
      <c r="F20" s="68"/>
    </row>
    <row r="21" spans="2:6" ht="12" customHeight="1"/>
    <row r="22" spans="2:6" ht="60" customHeight="1">
      <c r="B22" s="69" t="s">
        <v>182</v>
      </c>
      <c r="C22" s="69"/>
      <c r="D22" s="69"/>
      <c r="E22" s="69"/>
      <c r="F22" s="69"/>
    </row>
    <row r="23" spans="2:6" ht="12" customHeight="1"/>
    <row r="24" spans="2:6" ht="27.75" customHeight="1">
      <c r="B24" s="11" t="s">
        <v>183</v>
      </c>
      <c r="C24" s="11"/>
      <c r="D24" s="11"/>
      <c r="E24" s="11"/>
      <c r="F24" s="11"/>
    </row>
    <row r="25" spans="2:6" ht="36" customHeight="1">
      <c r="B25" s="54" t="s">
        <v>184</v>
      </c>
      <c r="C25" s="70"/>
      <c r="D25" s="70"/>
      <c r="E25" s="70"/>
      <c r="F25" s="70"/>
    </row>
    <row r="26" spans="2:6" ht="36" customHeight="1">
      <c r="B26" s="54" t="s">
        <v>185</v>
      </c>
      <c r="C26" s="70"/>
      <c r="D26" s="70"/>
      <c r="E26" s="70"/>
      <c r="F26" s="70"/>
    </row>
    <row r="27" spans="2:6" ht="36" customHeight="1">
      <c r="B27" s="54" t="s">
        <v>85</v>
      </c>
      <c r="C27" s="70"/>
      <c r="D27" s="70"/>
      <c r="E27" s="70"/>
      <c r="F27" s="70"/>
    </row>
    <row r="28" spans="2:6" ht="36" customHeight="1">
      <c r="B28" s="54" t="s">
        <v>134</v>
      </c>
      <c r="C28" s="70"/>
      <c r="D28" s="70"/>
      <c r="E28" s="70"/>
      <c r="F28" s="70"/>
    </row>
    <row r="29" spans="2:6" ht="79.5" customHeight="1">
      <c r="B29" s="54" t="s">
        <v>186</v>
      </c>
      <c r="C29" s="70"/>
      <c r="D29" s="70"/>
      <c r="E29" s="70"/>
      <c r="F29" s="70"/>
    </row>
    <row r="30" spans="2:6" ht="12" customHeight="1"/>
    <row r="31" spans="2:6">
      <c r="B31" s="60" t="s">
        <v>137</v>
      </c>
      <c r="C31" s="60"/>
      <c r="D31" s="60"/>
      <c r="E31" s="60"/>
      <c r="F31" s="60"/>
    </row>
  </sheetData>
  <mergeCells count="22">
    <mergeCell ref="C29:F29"/>
    <mergeCell ref="B31:F31"/>
    <mergeCell ref="B24:F24"/>
    <mergeCell ref="C25:F25"/>
    <mergeCell ref="C26:F26"/>
    <mergeCell ref="C27:F27"/>
    <mergeCell ref="C28:F28"/>
    <mergeCell ref="C15:F15"/>
    <mergeCell ref="B18:F18"/>
    <mergeCell ref="E19:F19"/>
    <mergeCell ref="E20:F20"/>
    <mergeCell ref="B22:F22"/>
    <mergeCell ref="C10:F10"/>
    <mergeCell ref="C11:F11"/>
    <mergeCell ref="C12:F12"/>
    <mergeCell ref="C13:F13"/>
    <mergeCell ref="C14:F14"/>
    <mergeCell ref="B2:F2"/>
    <mergeCell ref="B5:F5"/>
    <mergeCell ref="E6:F6"/>
    <mergeCell ref="B8:F8"/>
    <mergeCell ref="C9:F9"/>
  </mergeCells>
  <phoneticPr fontId="43"/>
  <pageMargins left="0.3" right="0.3" top="0.4" bottom="0.4"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読んで使い方</vt:lpstr>
      <vt:lpstr>技能者マスタ</vt:lpstr>
      <vt:lpstr>現場マスタ</vt:lpstr>
      <vt:lpstr>就業履歴_日単位</vt:lpstr>
      <vt:lpstr>就業履歴_シフト詳細</vt:lpstr>
      <vt:lpstr>職人別サマリー</vt:lpstr>
      <vt:lpstr>現場別サマリー</vt:lpstr>
      <vt:lpstr>就業記録証明書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2026-05-04T22:36:35Z</dcterms:created>
  <dcterms:modified xsi:type="dcterms:W3CDTF">2026-05-04T22:40:14Z</dcterms:modified>
  <dc:language>en-US</dc:language>
</cp:coreProperties>
</file>